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rtner\AppData\Local\Microsoft\Windows\Temporary Internet Files\Content.Outlook\41PVE2T6\"/>
    </mc:Choice>
  </mc:AlternateContent>
  <bookViews>
    <workbookView xWindow="0" yWindow="0" windowWidth="28800" windowHeight="11835"/>
  </bookViews>
  <sheets>
    <sheet name="General data" sheetId="15" r:id="rId1"/>
    <sheet name="Balance sheet" sheetId="19" r:id="rId2"/>
    <sheet name="P&amp;L account" sheetId="18" r:id="rId3"/>
    <sheet name="Cash flow" sheetId="20" r:id="rId4"/>
    <sheet name="PK" sheetId="17" r:id="rId5"/>
    <sheet name="Notes" sheetId="16" r:id="rId6"/>
  </sheets>
  <definedNames>
    <definedName name="_xlnm.Print_Area" localSheetId="1">'Balance sheet'!$A$1:$K$120</definedName>
    <definedName name="_xlnm.Print_Area" localSheetId="0">'General data'!$A$1:$I$64</definedName>
    <definedName name="_xlnm.Print_Area" localSheetId="5">Notes!$A$1:$J$27</definedName>
    <definedName name="_xlnm.Print_Area" localSheetId="2">'P&amp;L account'!$A$1:$K$71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K120" i="19" l="1"/>
  <c r="J120" i="19"/>
  <c r="J7" i="18" l="1"/>
  <c r="J42" i="19"/>
  <c r="K19" i="20"/>
  <c r="K14" i="20"/>
  <c r="K32" i="20"/>
  <c r="K28" i="20"/>
  <c r="K45" i="20"/>
  <c r="K39" i="20"/>
  <c r="J19" i="20"/>
  <c r="J14" i="20"/>
  <c r="J32" i="20"/>
  <c r="J28" i="20"/>
  <c r="J45" i="20"/>
  <c r="J39" i="20"/>
  <c r="K73" i="19"/>
  <c r="K80" i="19"/>
  <c r="K83" i="19"/>
  <c r="K87" i="19"/>
  <c r="K91" i="19"/>
  <c r="K101" i="19"/>
  <c r="J73" i="19"/>
  <c r="J80" i="19"/>
  <c r="J83" i="19"/>
  <c r="J87" i="19"/>
  <c r="J91" i="19"/>
  <c r="J101" i="19"/>
  <c r="K10" i="19"/>
  <c r="K17" i="19"/>
  <c r="K27" i="19"/>
  <c r="K36" i="19"/>
  <c r="K42" i="19"/>
  <c r="K50" i="19"/>
  <c r="K57" i="19"/>
  <c r="J10" i="19"/>
  <c r="J17" i="19"/>
  <c r="J27" i="19"/>
  <c r="J36" i="19"/>
  <c r="J50" i="19"/>
  <c r="J57" i="19"/>
  <c r="J12" i="18"/>
  <c r="K57" i="18"/>
  <c r="K66" i="18" s="1"/>
  <c r="J57" i="18"/>
  <c r="J66" i="18" s="1"/>
  <c r="K7" i="18"/>
  <c r="K27" i="18"/>
  <c r="K12" i="18"/>
  <c r="K16" i="18"/>
  <c r="K22" i="18"/>
  <c r="K33" i="18"/>
  <c r="J27" i="18"/>
  <c r="J16" i="18"/>
  <c r="J22" i="18"/>
  <c r="J33" i="18"/>
  <c r="J16" i="17"/>
  <c r="K16" i="17"/>
  <c r="J23" i="17"/>
  <c r="K23" i="17"/>
  <c r="J34" i="20" l="1"/>
  <c r="J33" i="20"/>
  <c r="J20" i="20"/>
  <c r="J46" i="20"/>
  <c r="J21" i="20"/>
  <c r="J10" i="18"/>
  <c r="J43" i="18" s="1"/>
  <c r="J42" i="18"/>
  <c r="J70" i="19"/>
  <c r="K47" i="20"/>
  <c r="K46" i="20"/>
  <c r="K33" i="20"/>
  <c r="K34" i="20"/>
  <c r="K20" i="20"/>
  <c r="K21" i="20"/>
  <c r="K42" i="18"/>
  <c r="K10" i="18"/>
  <c r="K43" i="18" s="1"/>
  <c r="K70" i="19"/>
  <c r="K41" i="19"/>
  <c r="K9" i="19"/>
  <c r="J47" i="20"/>
  <c r="J41" i="19"/>
  <c r="J9" i="19"/>
  <c r="J53" i="20" l="1"/>
  <c r="K115" i="19"/>
  <c r="J115" i="19"/>
  <c r="K53" i="20"/>
  <c r="J49" i="20"/>
  <c r="J45" i="18"/>
  <c r="J46" i="18"/>
  <c r="J44" i="18"/>
  <c r="J48" i="18" s="1"/>
  <c r="K67" i="19"/>
  <c r="K49" i="20"/>
  <c r="K48" i="20"/>
  <c r="K46" i="18"/>
  <c r="K44" i="18"/>
  <c r="K48" i="18" s="1"/>
  <c r="K45" i="18"/>
  <c r="J48" i="20"/>
  <c r="J67" i="19"/>
  <c r="J50" i="18" l="1"/>
  <c r="J56" i="18"/>
  <c r="J67" i="18" s="1"/>
  <c r="K49" i="18"/>
  <c r="K56" i="18"/>
  <c r="K67" i="18" s="1"/>
  <c r="J49" i="18"/>
  <c r="K50" i="18"/>
</calcChain>
</file>

<file path=xl/sharedStrings.xml><?xml version="1.0" encoding="utf-8"?>
<sst xmlns="http://schemas.openxmlformats.org/spreadsheetml/2006/main" count="334" uniqueCount="305">
  <si>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</si>
  <si>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</si>
  <si>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</si>
  <si>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</si>
  <si>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</si>
  <si>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</si>
  <si>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</si>
  <si>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</si>
  <si>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</si>
  <si>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</si>
  <si>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</si>
  <si>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KOPRIVNIČKO-KRIŽEVAČKA</t>
  </si>
  <si>
    <t>1039</t>
  </si>
  <si>
    <t>Annual financial report of entrepreneur  - GFI-POD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</si>
  <si>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</si>
  <si>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</si>
  <si>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</si>
  <si>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</si>
  <si>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</si>
  <si>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</si>
  <si>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</si>
  <si>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</si>
  <si>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</si>
  <si>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</si>
  <si>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</si>
  <si>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</si>
  <si>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</si>
  <si>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</si>
  <si>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</si>
  <si>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</si>
  <si>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</si>
  <si>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</si>
  <si>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</si>
  <si>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</si>
  <si>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</si>
  <si>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</si>
  <si>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</si>
  <si>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</si>
  <si>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</si>
  <si>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</si>
  <si>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</si>
  <si>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</si>
  <si>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</si>
  <si>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</si>
  <si>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</si>
  <si>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</si>
  <si>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</si>
  <si>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</si>
  <si>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</si>
  <si>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</si>
  <si>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</si>
  <si>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</si>
  <si>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</si>
  <si>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</si>
  <si>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</si>
  <si>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</si>
  <si>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</si>
  <si>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</si>
  <si>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</si>
  <si>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</si>
  <si>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</si>
  <si>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</si>
  <si>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</si>
  <si>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</si>
  <si>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</si>
  <si>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</si>
  <si>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</si>
  <si>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</si>
  <si>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</si>
  <si>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</si>
  <si>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</si>
  <si>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</si>
  <si>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</si>
  <si>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</si>
  <si>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</si>
  <si>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</si>
  <si>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</si>
  <si>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</si>
  <si>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</si>
  <si>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</si>
  <si>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</si>
  <si>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</si>
  <si>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</si>
  <si>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</si>
  <si>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</si>
  <si>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</si>
  <si>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</si>
  <si>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</si>
  <si>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</si>
  <si>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</si>
  <si>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</si>
  <si>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</si>
  <si>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</si>
  <si>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</si>
  <si>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</si>
  <si>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</si>
  <si>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</si>
  <si>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</si>
  <si>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</si>
  <si>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</si>
  <si>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</si>
  <si>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</si>
  <si>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</si>
  <si>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</si>
  <si>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</si>
  <si>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</si>
  <si>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</si>
  <si>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</si>
  <si>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</si>
  <si>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</si>
  <si>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</si>
  <si>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</si>
  <si>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</si>
  <si>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</si>
  <si>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</si>
  <si>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</si>
  <si>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</si>
  <si>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</si>
  <si>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</si>
  <si>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</si>
  <si>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</si>
  <si>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</si>
  <si>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</si>
  <si>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</si>
  <si>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</si>
  <si>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</si>
  <si>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</si>
  <si>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</si>
  <si>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</si>
  <si>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</si>
  <si>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</si>
  <si>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</si>
  <si>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</si>
  <si>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</si>
  <si>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</si>
  <si>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</si>
  <si>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</si>
  <si>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</si>
  <si>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</si>
  <si>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</si>
  <si>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</si>
  <si>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</si>
  <si>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</si>
  <si>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</si>
  <si>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</si>
  <si>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</si>
  <si>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</si>
  <si>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</si>
  <si>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</si>
  <si>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PROFIT AND LOSS ACCOUNT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</si>
  <si>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</si>
  <si>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</si>
  <si>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</si>
  <si>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</si>
  <si>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</si>
  <si>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</si>
  <si>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1. Changes in value of work in progress and finished products
         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</si>
  <si>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</si>
  <si>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</si>
  <si>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</si>
  <si>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</si>
  <si>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</si>
  <si>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</si>
  <si>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</si>
  <si>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</si>
  <si>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</si>
  <si>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</si>
  <si>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</si>
  <si>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</si>
  <si>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</si>
  <si>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</si>
  <si>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</si>
  <si>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</si>
  <si>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1. Interest income, foreign exchange gains, dividends and similar income from related parties
         povezanim poduzetnicima</t>
  </si>
  <si>
    <t xml:space="preserve">     2. Interest income, foreign exchange gains, dividends and similar income from non - related parties and other entities
         povezanim poduzetnicima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</si>
  <si>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</si>
  <si>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</si>
  <si>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</si>
  <si>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</si>
  <si>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</si>
  <si>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</si>
  <si>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</si>
  <si>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</si>
  <si>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</si>
  <si>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</si>
  <si>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</si>
  <si>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</si>
  <si>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</si>
  <si>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</si>
  <si>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</si>
  <si>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</si>
  <si>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</si>
  <si>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</si>
  <si>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</si>
  <si>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</si>
  <si>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</si>
  <si>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</si>
  <si>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</si>
  <si>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</si>
  <si>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</si>
  <si>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</si>
  <si>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</si>
  <si>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</si>
  <si>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</si>
  <si>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</si>
  <si>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</si>
  <si>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</si>
  <si>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</si>
  <si>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</si>
  <si>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</si>
  <si>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</si>
  <si>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</si>
  <si>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</si>
  <si>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</si>
  <si>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</si>
  <si>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</si>
  <si>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</si>
  <si>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</si>
  <si>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</si>
  <si>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</si>
  <si>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</si>
  <si>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</si>
  <si>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</si>
  <si>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</si>
  <si>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</si>
  <si>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</si>
  <si>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</si>
  <si>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</si>
  <si>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</si>
  <si>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</si>
  <si>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</si>
  <si>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</si>
  <si>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</si>
  <si>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</si>
  <si>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</si>
  <si>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</si>
  <si>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</si>
  <si>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</si>
  <si>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</si>
  <si>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</si>
  <si>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</si>
  <si>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</si>
  <si>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</si>
  <si>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</si>
  <si>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</si>
  <si>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</si>
  <si>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</si>
  <si>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</si>
  <si>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</si>
  <si>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</si>
  <si>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</si>
  <si>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</si>
  <si>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</si>
  <si>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</si>
  <si>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</si>
  <si>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</si>
  <si>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</si>
  <si>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</si>
  <si>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</si>
  <si>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</si>
  <si>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</si>
  <si>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</si>
  <si>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</si>
  <si>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</si>
  <si>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</si>
  <si>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</si>
  <si>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</si>
  <si>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</si>
  <si>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</si>
  <si>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</si>
  <si>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</si>
  <si>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</si>
  <si>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</si>
  <si>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</si>
  <si>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</si>
  <si>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</si>
  <si>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</si>
  <si>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</si>
  <si>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</si>
  <si>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</si>
  <si>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</si>
  <si>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</si>
  <si>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</si>
  <si>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Notes</t>
  </si>
  <si>
    <t>to</t>
  </si>
  <si>
    <t>4. The decision of the competent authority (the proposal) about the development of the annual financial statements</t>
  </si>
  <si>
    <t>5. Decision on the allocation of profits or covering of loss</t>
  </si>
  <si>
    <t>Mršić Zvonimir</t>
  </si>
  <si>
    <t>3. Statement of responsible persons for preparation of financial statements</t>
  </si>
  <si>
    <t>2. Report of the Management Board on position of the Company</t>
  </si>
  <si>
    <t xml:space="preserve">1. Audited annual financial statements </t>
  </si>
  <si>
    <t>Obligator: Podravka prehrambena industrija d.d., Koprivnica</t>
  </si>
  <si>
    <t>048 220 562</t>
  </si>
  <si>
    <t>NO</t>
  </si>
  <si>
    <t xml:space="preserve">podravka@podravka.hr </t>
  </si>
  <si>
    <t xml:space="preserve">www.podravka.com </t>
  </si>
  <si>
    <t>as at 31.12.2015.</t>
  </si>
  <si>
    <t>for the period  1.1.2015. to 31.12.2015.</t>
  </si>
  <si>
    <t>for the period 1.1.2015. to 31.12.2015.</t>
  </si>
  <si>
    <t>3422</t>
  </si>
  <si>
    <t>Laljek Senka</t>
  </si>
  <si>
    <t>048 653 203</t>
  </si>
  <si>
    <t>senka.laljek@podravka.hr</t>
  </si>
  <si>
    <t>The Company in 2015 adopted amendments to IAS 19 Employee benefits and in accordance with standard records actuarial gains / losses connected with severance payments in other comprehensive income.</t>
  </si>
  <si>
    <t>1. Reserves prescribed by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</si>
</sst>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66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2" borderId="5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7" xfId="0" applyNumberFormat="1" applyFont="1" applyFill="1" applyBorder="1" applyAlignment="1" applyProtection="1">
      <alignment vertical="center"/>
      <protection hidden="1"/>
    </xf>
    <xf numFmtId="164" fontId="4" fillId="0" borderId="7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9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0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/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1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6" xfId="0" applyFont="1" applyFill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" fillId="0" borderId="0" xfId="5" applyFont="1" applyAlignment="1">
      <alignment wrapText="1"/>
    </xf>
    <xf numFmtId="0" fontId="1" fillId="0" borderId="0" xfId="0" applyFont="1"/>
    <xf numFmtId="0" fontId="1" fillId="0" borderId="0" xfId="5" applyFont="1" applyBorder="1" applyAlignment="1">
      <alignment wrapText="1"/>
    </xf>
    <xf numFmtId="0" fontId="18" fillId="3" borderId="17" xfId="0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hidden="1"/>
    </xf>
    <xf numFmtId="3" fontId="3" fillId="2" borderId="4" xfId="0" applyNumberFormat="1" applyFont="1" applyFill="1" applyBorder="1" applyAlignment="1" applyProtection="1">
      <alignment vertical="center"/>
      <protection hidden="1"/>
    </xf>
    <xf numFmtId="164" fontId="18" fillId="0" borderId="7" xfId="0" applyNumberFormat="1" applyFont="1" applyFill="1" applyBorder="1" applyAlignment="1">
      <alignment horizontal="center" vertical="center"/>
    </xf>
    <xf numFmtId="164" fontId="18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1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7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15" fillId="0" borderId="0" xfId="3" applyFont="1" applyFill="1" applyAlignment="1" applyProtection="1">
      <protection hidden="1"/>
    </xf>
    <xf numFmtId="3" fontId="3" fillId="7" borderId="1" xfId="0" applyNumberFormat="1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18" xfId="3" applyFont="1" applyBorder="1" applyAlignment="1" applyProtection="1">
      <alignment horizontal="right" wrapText="1"/>
      <protection hidden="1"/>
    </xf>
    <xf numFmtId="49" fontId="6" fillId="2" borderId="19" xfId="1" applyNumberForma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Border="1" applyAlignment="1" applyProtection="1">
      <alignment horizontal="left" vertical="center"/>
      <protection locked="0" hidden="1"/>
    </xf>
    <xf numFmtId="49" fontId="4" fillId="0" borderId="20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18" xfId="3" applyFont="1" applyBorder="1" applyAlignment="1" applyProtection="1">
      <alignment horizontal="right"/>
      <protection hidden="1"/>
    </xf>
    <xf numFmtId="49" fontId="4" fillId="2" borderId="19" xfId="3" applyNumberFormat="1" applyFont="1" applyFill="1" applyBorder="1" applyAlignment="1" applyProtection="1">
      <alignment horizontal="left" vertical="center"/>
      <protection locked="0" hidden="1"/>
    </xf>
    <xf numFmtId="0" fontId="7" fillId="0" borderId="20" xfId="3" applyFont="1" applyBorder="1" applyAlignment="1">
      <alignment horizontal="left" vertical="center"/>
    </xf>
    <xf numFmtId="0" fontId="20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1" xfId="3" applyFont="1" applyBorder="1" applyAlignment="1" applyProtection="1">
      <alignment horizontal="center" vertical="top"/>
      <protection hidden="1"/>
    </xf>
    <xf numFmtId="0" fontId="7" fillId="0" borderId="21" xfId="3" applyFont="1" applyBorder="1" applyAlignment="1">
      <alignment horizontal="center"/>
    </xf>
    <xf numFmtId="0" fontId="7" fillId="0" borderId="21" xfId="3" applyFont="1" applyBorder="1" applyAlignment="1"/>
    <xf numFmtId="0" fontId="21" fillId="0" borderId="0" xfId="2" applyFont="1" applyBorder="1" applyAlignment="1" applyProtection="1">
      <alignment horizontal="left" vertical="center"/>
      <protection hidden="1"/>
    </xf>
    <xf numFmtId="0" fontId="12" fillId="0" borderId="0" xfId="3" applyFont="1" applyAlignment="1"/>
    <xf numFmtId="49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0" xfId="3" applyNumberFormat="1" applyFont="1" applyBorder="1" applyAlignment="1" applyProtection="1">
      <alignment horizontal="center" vertical="center"/>
      <protection locked="0" hidden="1"/>
    </xf>
    <xf numFmtId="0" fontId="4" fillId="2" borderId="19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Border="1" applyAlignment="1"/>
    <xf numFmtId="0" fontId="7" fillId="0" borderId="20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1" xfId="3" applyFont="1" applyBorder="1" applyAlignment="1" applyProtection="1">
      <alignment horizontal="center"/>
      <protection hidden="1"/>
    </xf>
    <xf numFmtId="0" fontId="4" fillId="0" borderId="16" xfId="3" applyFont="1" applyBorder="1" applyAlignment="1" applyProtection="1">
      <alignment horizontal="left" vertical="center"/>
      <protection locked="0" hidden="1"/>
    </xf>
    <xf numFmtId="0" fontId="4" fillId="2" borderId="19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Alignment="1">
      <alignment horizontal="center"/>
    </xf>
    <xf numFmtId="0" fontId="4" fillId="2" borderId="16" xfId="3" applyFont="1" applyFill="1" applyBorder="1" applyAlignment="1" applyProtection="1">
      <alignment horizontal="right" vertical="center"/>
      <protection locked="0" hidden="1"/>
    </xf>
    <xf numFmtId="0" fontId="4" fillId="2" borderId="20" xfId="3" applyFont="1" applyFill="1" applyBorder="1" applyAlignment="1" applyProtection="1">
      <alignment horizontal="right" vertical="center"/>
      <protection locked="0" hidden="1"/>
    </xf>
    <xf numFmtId="49" fontId="4" fillId="2" borderId="2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6" fillId="2" borderId="19" xfId="1" applyFill="1" applyBorder="1" applyAlignment="1" applyProtection="1">
      <protection locked="0" hidden="1"/>
    </xf>
    <xf numFmtId="0" fontId="4" fillId="0" borderId="16" xfId="3" applyFont="1" applyBorder="1" applyAlignment="1" applyProtection="1">
      <protection locked="0" hidden="1"/>
    </xf>
    <xf numFmtId="0" fontId="4" fillId="0" borderId="20" xfId="3" applyFont="1" applyBorder="1" applyAlignment="1" applyProtection="1">
      <protection locked="0" hidden="1"/>
    </xf>
    <xf numFmtId="0" fontId="7" fillId="0" borderId="16" xfId="3" applyFont="1" applyBorder="1" applyAlignment="1">
      <alignment horizontal="left"/>
    </xf>
    <xf numFmtId="0" fontId="7" fillId="0" borderId="20" xfId="3" applyFont="1" applyBorder="1" applyAlignment="1">
      <alignment horizontal="left"/>
    </xf>
    <xf numFmtId="0" fontId="7" fillId="0" borderId="9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16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8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18" xfId="3" applyFont="1" applyBorder="1" applyAlignment="1" applyProtection="1">
      <alignment horizontal="right" wrapText="1"/>
      <protection hidden="1"/>
    </xf>
    <xf numFmtId="1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16" fillId="4" borderId="16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2" borderId="24" xfId="0" applyFont="1" applyFill="1" applyBorder="1" applyAlignment="1" applyProtection="1">
      <alignment vertical="center" wrapText="1"/>
      <protection hidden="1"/>
    </xf>
    <xf numFmtId="0" fontId="9" fillId="2" borderId="25" xfId="0" applyFont="1" applyFill="1" applyBorder="1" applyAlignment="1" applyProtection="1">
      <alignment vertical="center" wrapText="1"/>
      <protection hidden="1"/>
    </xf>
    <xf numFmtId="0" fontId="9" fillId="2" borderId="26" xfId="0" applyFont="1" applyFill="1" applyBorder="1" applyAlignment="1" applyProtection="1">
      <alignment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27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2" xfId="0" applyFont="1" applyFill="1" applyBorder="1" applyAlignment="1">
      <alignment horizontal="left" vertical="center" wrapText="1" indent="1"/>
    </xf>
    <xf numFmtId="0" fontId="5" fillId="0" borderId="23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16" fillId="4" borderId="25" xfId="0" applyFont="1" applyFill="1" applyBorder="1" applyAlignment="1">
      <alignment vertical="center"/>
    </xf>
    <xf numFmtId="0" fontId="16" fillId="4" borderId="2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16" fillId="4" borderId="25" xfId="0" applyFont="1" applyFill="1" applyBorder="1" applyAlignment="1">
      <alignment horizontal="left" vertical="center" wrapText="1"/>
    </xf>
    <xf numFmtId="0" fontId="16" fillId="4" borderId="26" xfId="0" applyFont="1" applyFill="1" applyBorder="1" applyAlignment="1">
      <alignment horizontal="left" vertical="center" wrapText="1"/>
    </xf>
    <xf numFmtId="0" fontId="16" fillId="0" borderId="30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9" fillId="5" borderId="24" xfId="0" applyFont="1" applyFill="1" applyBorder="1" applyAlignment="1" applyProtection="1">
      <alignment vertical="center" wrapText="1"/>
      <protection hidden="1"/>
    </xf>
    <xf numFmtId="0" fontId="9" fillId="5" borderId="25" xfId="0" applyFont="1" applyFill="1" applyBorder="1" applyAlignment="1" applyProtection="1">
      <alignment vertical="center" wrapText="1"/>
      <protection hidden="1"/>
    </xf>
    <xf numFmtId="0" fontId="9" fillId="5" borderId="26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5" fillId="0" borderId="36" xfId="0" applyFont="1" applyFill="1" applyBorder="1" applyAlignment="1">
      <alignment horizontal="left" vertical="center" wrapText="1" indent="1"/>
    </xf>
    <xf numFmtId="0" fontId="9" fillId="4" borderId="25" xfId="0" applyFont="1" applyFill="1" applyBorder="1" applyAlignment="1">
      <alignment vertical="center" wrapText="1"/>
    </xf>
    <xf numFmtId="0" fontId="9" fillId="4" borderId="2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left" vertical="center" wrapText="1" indent="1"/>
    </xf>
    <xf numFmtId="0" fontId="4" fillId="0" borderId="23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left" vertical="center" wrapText="1"/>
    </xf>
    <xf numFmtId="0" fontId="4" fillId="6" borderId="25" xfId="0" applyFont="1" applyFill="1" applyBorder="1" applyAlignment="1">
      <alignment horizontal="left" vertical="center" wrapText="1"/>
    </xf>
    <xf numFmtId="0" fontId="16" fillId="6" borderId="25" xfId="0" applyFont="1" applyFill="1" applyBorder="1" applyAlignment="1">
      <alignment vertical="center" wrapText="1"/>
    </xf>
    <xf numFmtId="0" fontId="16" fillId="6" borderId="26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2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18" fillId="3" borderId="17" xfId="0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/>
    <xf numFmtId="0" fontId="11" fillId="0" borderId="0" xfId="5" applyAlignment="1"/>
    <xf numFmtId="0" fontId="22" fillId="0" borderId="0" xfId="5" applyFont="1" applyAlignment="1">
      <alignment horizontal="left" vertical="center" wrapText="1"/>
    </xf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va.Brajevi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64"/>
  <sheetViews>
    <sheetView showGridLines="0" tabSelected="1" zoomScaleNormal="100" zoomScaleSheetLayoutView="100" workbookViewId="0">
      <selection activeCell="N10" sqref="N10"/>
    </sheetView>
  </sheetViews>
  <sheetFormatPr defaultRowHeight="12.75" x14ac:dyDescent="0.2"/>
  <cols>
    <col min="1" max="1" width="9.140625" style="20"/>
    <col min="2" max="2" width="25.140625" style="20" customWidth="1"/>
    <col min="3" max="3" width="9.5703125" style="20" customWidth="1"/>
    <col min="4" max="4" width="9.42578125" style="20" customWidth="1"/>
    <col min="5" max="5" width="13.42578125" style="20" customWidth="1"/>
    <col min="6" max="6" width="8.42578125" style="20" customWidth="1"/>
    <col min="7" max="7" width="15.42578125" style="20" customWidth="1"/>
    <col min="8" max="8" width="14.140625" style="20" customWidth="1"/>
    <col min="9" max="9" width="14.42578125" style="20" customWidth="1"/>
    <col min="10" max="16384" width="9.140625" style="20"/>
  </cols>
  <sheetData>
    <row r="1" spans="1:12" ht="15.75" x14ac:dyDescent="0.25">
      <c r="A1" s="136" t="s">
        <v>14</v>
      </c>
      <c r="B1" s="136"/>
      <c r="C1" s="136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">
      <c r="A2" s="169" t="s">
        <v>15</v>
      </c>
      <c r="B2" s="169"/>
      <c r="C2" s="169"/>
      <c r="D2" s="170"/>
      <c r="E2" s="21">
        <v>42005</v>
      </c>
      <c r="F2" s="22"/>
      <c r="G2" s="107" t="s">
        <v>284</v>
      </c>
      <c r="H2" s="21">
        <v>42369</v>
      </c>
      <c r="I2" s="23"/>
      <c r="J2" s="19"/>
      <c r="K2" s="19"/>
      <c r="L2" s="19"/>
    </row>
    <row r="3" spans="1:12" x14ac:dyDescent="0.2">
      <c r="A3" s="24"/>
      <c r="B3" s="24"/>
      <c r="C3" s="24"/>
      <c r="D3" s="24"/>
      <c r="E3" s="25"/>
      <c r="F3" s="25"/>
      <c r="G3" s="24"/>
      <c r="H3" s="24"/>
      <c r="I3" s="26"/>
      <c r="J3" s="19"/>
      <c r="K3" s="19"/>
      <c r="L3" s="19"/>
    </row>
    <row r="4" spans="1:12" ht="15" x14ac:dyDescent="0.2">
      <c r="A4" s="171" t="s">
        <v>13</v>
      </c>
      <c r="B4" s="171"/>
      <c r="C4" s="171"/>
      <c r="D4" s="171"/>
      <c r="E4" s="171"/>
      <c r="F4" s="171"/>
      <c r="G4" s="171"/>
      <c r="H4" s="171"/>
      <c r="I4" s="171"/>
      <c r="J4" s="19"/>
      <c r="K4" s="19"/>
      <c r="L4" s="19"/>
    </row>
    <row r="5" spans="1:12" x14ac:dyDescent="0.2">
      <c r="A5" s="27"/>
      <c r="B5" s="27"/>
      <c r="C5" s="27"/>
      <c r="D5" s="28"/>
      <c r="E5" s="29"/>
      <c r="F5" s="30"/>
      <c r="G5" s="31"/>
      <c r="H5" s="32"/>
      <c r="I5" s="33"/>
      <c r="J5" s="19"/>
      <c r="K5" s="19"/>
      <c r="L5" s="19"/>
    </row>
    <row r="6" spans="1:12" x14ac:dyDescent="0.2">
      <c r="A6" s="125" t="s">
        <v>16</v>
      </c>
      <c r="B6" s="126"/>
      <c r="C6" s="137" t="s">
        <v>5</v>
      </c>
      <c r="D6" s="138"/>
      <c r="E6" s="172"/>
      <c r="F6" s="172"/>
      <c r="G6" s="172"/>
      <c r="H6" s="172"/>
      <c r="I6" s="35"/>
      <c r="J6" s="19"/>
      <c r="K6" s="19"/>
      <c r="L6" s="19"/>
    </row>
    <row r="7" spans="1:12" x14ac:dyDescent="0.2">
      <c r="A7" s="36"/>
      <c r="B7" s="36"/>
      <c r="C7" s="27"/>
      <c r="D7" s="27"/>
      <c r="E7" s="172"/>
      <c r="F7" s="172"/>
      <c r="G7" s="172"/>
      <c r="H7" s="172"/>
      <c r="I7" s="35"/>
      <c r="J7" s="19"/>
      <c r="K7" s="19"/>
      <c r="L7" s="19"/>
    </row>
    <row r="8" spans="1:12" ht="15.75" customHeight="1" x14ac:dyDescent="0.2">
      <c r="A8" s="173" t="s">
        <v>17</v>
      </c>
      <c r="B8" s="174"/>
      <c r="C8" s="137" t="s">
        <v>6</v>
      </c>
      <c r="D8" s="138"/>
      <c r="E8" s="172"/>
      <c r="F8" s="172"/>
      <c r="G8" s="172"/>
      <c r="H8" s="172"/>
      <c r="I8" s="28"/>
      <c r="J8" s="19"/>
      <c r="K8" s="19"/>
      <c r="L8" s="19"/>
    </row>
    <row r="9" spans="1:12" x14ac:dyDescent="0.2">
      <c r="A9" s="37"/>
      <c r="B9" s="37"/>
      <c r="C9" s="38"/>
      <c r="D9" s="27"/>
      <c r="E9" s="27"/>
      <c r="F9" s="27"/>
      <c r="G9" s="27"/>
      <c r="H9" s="27"/>
      <c r="I9" s="27"/>
      <c r="J9" s="19"/>
      <c r="K9" s="19"/>
      <c r="L9" s="19"/>
    </row>
    <row r="10" spans="1:12" x14ac:dyDescent="0.2">
      <c r="A10" s="166" t="s">
        <v>18</v>
      </c>
      <c r="B10" s="167"/>
      <c r="C10" s="137" t="s">
        <v>7</v>
      </c>
      <c r="D10" s="138"/>
      <c r="E10" s="27"/>
      <c r="F10" s="27"/>
      <c r="G10" s="27"/>
      <c r="H10" s="27"/>
      <c r="I10" s="27"/>
      <c r="J10" s="19"/>
      <c r="K10" s="19"/>
      <c r="L10" s="19"/>
    </row>
    <row r="11" spans="1:12" x14ac:dyDescent="0.2">
      <c r="A11" s="168"/>
      <c r="B11" s="168"/>
      <c r="C11" s="27"/>
      <c r="D11" s="27"/>
      <c r="E11" s="27"/>
      <c r="F11" s="27"/>
      <c r="G11" s="27"/>
      <c r="H11" s="27"/>
      <c r="I11" s="27"/>
      <c r="J11" s="19"/>
      <c r="K11" s="19"/>
      <c r="L11" s="19"/>
    </row>
    <row r="12" spans="1:12" x14ac:dyDescent="0.2">
      <c r="A12" s="125" t="s">
        <v>19</v>
      </c>
      <c r="B12" s="126"/>
      <c r="C12" s="139" t="s">
        <v>8</v>
      </c>
      <c r="D12" s="165"/>
      <c r="E12" s="165"/>
      <c r="F12" s="165"/>
      <c r="G12" s="165"/>
      <c r="H12" s="165"/>
      <c r="I12" s="128"/>
      <c r="J12" s="19"/>
      <c r="K12" s="19"/>
      <c r="L12" s="19"/>
    </row>
    <row r="13" spans="1:12" x14ac:dyDescent="0.2">
      <c r="A13" s="36"/>
      <c r="B13" s="36"/>
      <c r="C13" s="39"/>
      <c r="D13" s="27"/>
      <c r="E13" s="27"/>
      <c r="F13" s="27"/>
      <c r="G13" s="27"/>
      <c r="H13" s="27"/>
      <c r="I13" s="27"/>
      <c r="J13" s="19"/>
      <c r="K13" s="19"/>
      <c r="L13" s="19"/>
    </row>
    <row r="14" spans="1:12" x14ac:dyDescent="0.2">
      <c r="A14" s="125" t="s">
        <v>20</v>
      </c>
      <c r="B14" s="126"/>
      <c r="C14" s="175">
        <v>48000</v>
      </c>
      <c r="D14" s="176"/>
      <c r="E14" s="27"/>
      <c r="F14" s="139" t="s">
        <v>9</v>
      </c>
      <c r="G14" s="165"/>
      <c r="H14" s="165"/>
      <c r="I14" s="128"/>
      <c r="J14" s="19"/>
      <c r="K14" s="19"/>
      <c r="L14" s="19"/>
    </row>
    <row r="15" spans="1:12" x14ac:dyDescent="0.2">
      <c r="A15" s="36"/>
      <c r="B15" s="36"/>
      <c r="C15" s="27"/>
      <c r="D15" s="27"/>
      <c r="E15" s="27"/>
      <c r="F15" s="27"/>
      <c r="G15" s="27"/>
      <c r="H15" s="27"/>
      <c r="I15" s="27"/>
      <c r="J15" s="19"/>
      <c r="K15" s="19"/>
      <c r="L15" s="19"/>
    </row>
    <row r="16" spans="1:12" x14ac:dyDescent="0.2">
      <c r="A16" s="125" t="s">
        <v>21</v>
      </c>
      <c r="B16" s="126"/>
      <c r="C16" s="139" t="s">
        <v>10</v>
      </c>
      <c r="D16" s="165"/>
      <c r="E16" s="165"/>
      <c r="F16" s="165"/>
      <c r="G16" s="165"/>
      <c r="H16" s="165"/>
      <c r="I16" s="128"/>
      <c r="J16" s="19"/>
      <c r="K16" s="19"/>
      <c r="L16" s="19"/>
    </row>
    <row r="17" spans="1:12" x14ac:dyDescent="0.2">
      <c r="A17" s="36"/>
      <c r="B17" s="36"/>
      <c r="C17" s="27"/>
      <c r="D17" s="27"/>
      <c r="E17" s="27"/>
      <c r="F17" s="27"/>
      <c r="G17" s="27"/>
      <c r="H17" s="27"/>
      <c r="I17" s="27"/>
      <c r="J17" s="19"/>
      <c r="K17" s="19"/>
      <c r="L17" s="19"/>
    </row>
    <row r="18" spans="1:12" x14ac:dyDescent="0.2">
      <c r="A18" s="125" t="s">
        <v>22</v>
      </c>
      <c r="B18" s="126"/>
      <c r="C18" s="153" t="s">
        <v>294</v>
      </c>
      <c r="D18" s="154"/>
      <c r="E18" s="154"/>
      <c r="F18" s="154"/>
      <c r="G18" s="154"/>
      <c r="H18" s="154"/>
      <c r="I18" s="155"/>
      <c r="J18" s="19"/>
      <c r="K18" s="19"/>
      <c r="L18" s="19"/>
    </row>
    <row r="19" spans="1:12" x14ac:dyDescent="0.2">
      <c r="A19" s="36"/>
      <c r="B19" s="36"/>
      <c r="C19" s="39"/>
      <c r="D19" s="27"/>
      <c r="E19" s="27"/>
      <c r="F19" s="27"/>
      <c r="G19" s="27"/>
      <c r="H19" s="27"/>
      <c r="I19" s="27"/>
      <c r="J19" s="19"/>
      <c r="K19" s="19"/>
      <c r="L19" s="19"/>
    </row>
    <row r="20" spans="1:12" x14ac:dyDescent="0.2">
      <c r="A20" s="125" t="s">
        <v>23</v>
      </c>
      <c r="B20" s="126"/>
      <c r="C20" s="153" t="s">
        <v>295</v>
      </c>
      <c r="D20" s="154"/>
      <c r="E20" s="154"/>
      <c r="F20" s="154"/>
      <c r="G20" s="154"/>
      <c r="H20" s="154"/>
      <c r="I20" s="155"/>
      <c r="J20" s="19"/>
      <c r="K20" s="19"/>
      <c r="L20" s="19"/>
    </row>
    <row r="21" spans="1:12" x14ac:dyDescent="0.2">
      <c r="A21" s="36"/>
      <c r="B21" s="36"/>
      <c r="C21" s="39"/>
      <c r="D21" s="27"/>
      <c r="E21" s="27"/>
      <c r="F21" s="27"/>
      <c r="G21" s="27"/>
      <c r="H21" s="27"/>
      <c r="I21" s="27"/>
      <c r="J21" s="19"/>
      <c r="K21" s="19"/>
      <c r="L21" s="19"/>
    </row>
    <row r="22" spans="1:12" x14ac:dyDescent="0.2">
      <c r="A22" s="125" t="s">
        <v>24</v>
      </c>
      <c r="B22" s="126"/>
      <c r="C22" s="40">
        <v>201</v>
      </c>
      <c r="D22" s="139" t="s">
        <v>9</v>
      </c>
      <c r="E22" s="156"/>
      <c r="F22" s="157"/>
      <c r="G22" s="158"/>
      <c r="H22" s="159"/>
      <c r="I22" s="42"/>
      <c r="J22" s="19"/>
      <c r="K22" s="19"/>
      <c r="L22" s="19"/>
    </row>
    <row r="23" spans="1:12" x14ac:dyDescent="0.2">
      <c r="A23" s="36"/>
      <c r="B23" s="36"/>
      <c r="C23" s="27"/>
      <c r="D23" s="43"/>
      <c r="E23" s="43"/>
      <c r="F23" s="43"/>
      <c r="G23" s="43"/>
      <c r="H23" s="27"/>
      <c r="I23" s="28"/>
      <c r="J23" s="19"/>
      <c r="K23" s="19"/>
      <c r="L23" s="19"/>
    </row>
    <row r="24" spans="1:12" x14ac:dyDescent="0.2">
      <c r="A24" s="125" t="s">
        <v>25</v>
      </c>
      <c r="B24" s="126"/>
      <c r="C24" s="40">
        <v>6</v>
      </c>
      <c r="D24" s="139" t="s">
        <v>11</v>
      </c>
      <c r="E24" s="156"/>
      <c r="F24" s="156"/>
      <c r="G24" s="157"/>
      <c r="H24" s="34" t="s">
        <v>27</v>
      </c>
      <c r="I24" s="47" t="s">
        <v>299</v>
      </c>
      <c r="J24" s="19"/>
      <c r="K24" s="19"/>
      <c r="L24" s="19"/>
    </row>
    <row r="25" spans="1:12" x14ac:dyDescent="0.2">
      <c r="A25" s="36"/>
      <c r="B25" s="36"/>
      <c r="C25" s="27"/>
      <c r="D25" s="43"/>
      <c r="E25" s="43"/>
      <c r="F25" s="43"/>
      <c r="G25" s="36"/>
      <c r="H25" s="36" t="s">
        <v>28</v>
      </c>
      <c r="I25" s="39"/>
      <c r="J25" s="19"/>
      <c r="K25" s="19"/>
      <c r="L25" s="19"/>
    </row>
    <row r="26" spans="1:12" x14ac:dyDescent="0.2">
      <c r="A26" s="125" t="s">
        <v>26</v>
      </c>
      <c r="B26" s="126"/>
      <c r="C26" s="44" t="s">
        <v>293</v>
      </c>
      <c r="D26" s="45"/>
      <c r="E26" s="19"/>
      <c r="F26" s="46"/>
      <c r="G26" s="125" t="s">
        <v>29</v>
      </c>
      <c r="H26" s="126"/>
      <c r="I26" s="47" t="s">
        <v>12</v>
      </c>
      <c r="J26" s="19"/>
      <c r="K26" s="19"/>
      <c r="L26" s="19"/>
    </row>
    <row r="27" spans="1:12" x14ac:dyDescent="0.2">
      <c r="A27" s="36"/>
      <c r="B27" s="36"/>
      <c r="C27" s="27"/>
      <c r="D27" s="46"/>
      <c r="E27" s="46"/>
      <c r="F27" s="46"/>
      <c r="G27" s="46"/>
      <c r="H27" s="27"/>
      <c r="I27" s="48"/>
      <c r="J27" s="19"/>
      <c r="K27" s="19"/>
      <c r="L27" s="19"/>
    </row>
    <row r="28" spans="1:12" x14ac:dyDescent="0.2">
      <c r="A28" s="160" t="s">
        <v>30</v>
      </c>
      <c r="B28" s="161"/>
      <c r="C28" s="162"/>
      <c r="D28" s="162"/>
      <c r="E28" s="163"/>
      <c r="F28" s="164"/>
      <c r="G28" s="164"/>
      <c r="H28" s="147" t="s">
        <v>31</v>
      </c>
      <c r="I28" s="147"/>
      <c r="J28" s="19"/>
      <c r="K28" s="19"/>
      <c r="L28" s="19"/>
    </row>
    <row r="29" spans="1:12" x14ac:dyDescent="0.2">
      <c r="A29" s="19"/>
      <c r="B29" s="19"/>
      <c r="C29" s="19"/>
      <c r="D29" s="33"/>
      <c r="E29" s="27"/>
      <c r="F29" s="27"/>
      <c r="G29" s="27"/>
      <c r="H29" s="49"/>
      <c r="I29" s="48"/>
      <c r="J29" s="19"/>
      <c r="K29" s="19"/>
      <c r="L29" s="19"/>
    </row>
    <row r="30" spans="1:12" x14ac:dyDescent="0.2">
      <c r="A30" s="146"/>
      <c r="B30" s="140"/>
      <c r="C30" s="140"/>
      <c r="D30" s="141"/>
      <c r="E30" s="146"/>
      <c r="F30" s="148"/>
      <c r="G30" s="149"/>
      <c r="H30" s="137"/>
      <c r="I30" s="150"/>
      <c r="J30" s="19"/>
      <c r="K30" s="19"/>
      <c r="L30" s="19"/>
    </row>
    <row r="31" spans="1:12" x14ac:dyDescent="0.2">
      <c r="A31" s="41"/>
      <c r="B31" s="41"/>
      <c r="C31" s="39"/>
      <c r="D31" s="151"/>
      <c r="E31" s="151"/>
      <c r="F31" s="151"/>
      <c r="G31" s="152"/>
      <c r="H31" s="27"/>
      <c r="I31" s="52"/>
      <c r="J31" s="19"/>
      <c r="K31" s="19"/>
      <c r="L31" s="19"/>
    </row>
    <row r="32" spans="1:12" x14ac:dyDescent="0.2">
      <c r="A32" s="146"/>
      <c r="B32" s="140"/>
      <c r="C32" s="140"/>
      <c r="D32" s="141"/>
      <c r="E32" s="146"/>
      <c r="F32" s="140"/>
      <c r="G32" s="140"/>
      <c r="H32" s="137"/>
      <c r="I32" s="138"/>
      <c r="J32" s="19"/>
      <c r="K32" s="19"/>
      <c r="L32" s="19"/>
    </row>
    <row r="33" spans="1:12" x14ac:dyDescent="0.2">
      <c r="A33" s="41"/>
      <c r="B33" s="41"/>
      <c r="C33" s="39"/>
      <c r="D33" s="50"/>
      <c r="E33" s="50"/>
      <c r="F33" s="50"/>
      <c r="G33" s="51"/>
      <c r="H33" s="27"/>
      <c r="I33" s="53"/>
      <c r="J33" s="19"/>
      <c r="K33" s="19"/>
      <c r="L33" s="19"/>
    </row>
    <row r="34" spans="1:12" x14ac:dyDescent="0.2">
      <c r="A34" s="146"/>
      <c r="B34" s="140"/>
      <c r="C34" s="140"/>
      <c r="D34" s="141"/>
      <c r="E34" s="146"/>
      <c r="F34" s="140"/>
      <c r="G34" s="140"/>
      <c r="H34" s="137"/>
      <c r="I34" s="138"/>
      <c r="J34" s="19"/>
      <c r="K34" s="19"/>
      <c r="L34" s="19"/>
    </row>
    <row r="35" spans="1:12" x14ac:dyDescent="0.2">
      <c r="A35" s="41"/>
      <c r="B35" s="41"/>
      <c r="C35" s="39"/>
      <c r="D35" s="50"/>
      <c r="E35" s="50"/>
      <c r="F35" s="50"/>
      <c r="G35" s="51"/>
      <c r="H35" s="27"/>
      <c r="I35" s="53"/>
      <c r="J35" s="19"/>
      <c r="K35" s="19"/>
      <c r="L35" s="19"/>
    </row>
    <row r="36" spans="1:12" x14ac:dyDescent="0.2">
      <c r="A36" s="146"/>
      <c r="B36" s="140"/>
      <c r="C36" s="140"/>
      <c r="D36" s="141"/>
      <c r="E36" s="146"/>
      <c r="F36" s="140"/>
      <c r="G36" s="140"/>
      <c r="H36" s="137"/>
      <c r="I36" s="138"/>
      <c r="J36" s="19"/>
      <c r="K36" s="19"/>
      <c r="L36" s="19"/>
    </row>
    <row r="37" spans="1:12" x14ac:dyDescent="0.2">
      <c r="A37" s="54"/>
      <c r="B37" s="54"/>
      <c r="C37" s="142"/>
      <c r="D37" s="143"/>
      <c r="E37" s="27"/>
      <c r="F37" s="142"/>
      <c r="G37" s="143"/>
      <c r="H37" s="27"/>
      <c r="I37" s="27"/>
      <c r="J37" s="19"/>
      <c r="K37" s="19"/>
      <c r="L37" s="19"/>
    </row>
    <row r="38" spans="1:12" x14ac:dyDescent="0.2">
      <c r="A38" s="146"/>
      <c r="B38" s="140"/>
      <c r="C38" s="140"/>
      <c r="D38" s="141"/>
      <c r="E38" s="146"/>
      <c r="F38" s="140"/>
      <c r="G38" s="140"/>
      <c r="H38" s="137"/>
      <c r="I38" s="138"/>
      <c r="J38" s="19"/>
      <c r="K38" s="19"/>
      <c r="L38" s="19"/>
    </row>
    <row r="39" spans="1:12" x14ac:dyDescent="0.2">
      <c r="A39" s="54"/>
      <c r="B39" s="54"/>
      <c r="C39" s="55"/>
      <c r="D39" s="56"/>
      <c r="E39" s="27"/>
      <c r="F39" s="55"/>
      <c r="G39" s="56"/>
      <c r="H39" s="27"/>
      <c r="I39" s="27"/>
      <c r="J39" s="19"/>
      <c r="K39" s="19"/>
      <c r="L39" s="19"/>
    </row>
    <row r="40" spans="1:12" x14ac:dyDescent="0.2">
      <c r="A40" s="146"/>
      <c r="B40" s="148"/>
      <c r="C40" s="148"/>
      <c r="D40" s="149"/>
      <c r="E40" s="146"/>
      <c r="F40" s="140"/>
      <c r="G40" s="140"/>
      <c r="H40" s="137"/>
      <c r="I40" s="138"/>
      <c r="J40" s="19"/>
      <c r="K40" s="19"/>
      <c r="L40" s="19"/>
    </row>
    <row r="41" spans="1:12" x14ac:dyDescent="0.2">
      <c r="A41" s="42"/>
      <c r="B41" s="57"/>
      <c r="C41" s="57"/>
      <c r="D41" s="57"/>
      <c r="E41" s="42"/>
      <c r="F41" s="57"/>
      <c r="G41" s="57"/>
      <c r="H41" s="117"/>
      <c r="I41" s="58"/>
      <c r="J41" s="19"/>
      <c r="K41" s="19"/>
      <c r="L41" s="19"/>
    </row>
    <row r="42" spans="1:12" x14ac:dyDescent="0.2">
      <c r="A42" s="54"/>
      <c r="B42" s="54"/>
      <c r="C42" s="55"/>
      <c r="D42" s="56"/>
      <c r="E42" s="27"/>
      <c r="F42" s="55"/>
      <c r="G42" s="56"/>
      <c r="H42" s="27"/>
      <c r="I42" s="27"/>
      <c r="J42" s="19"/>
      <c r="K42" s="19"/>
      <c r="L42" s="19"/>
    </row>
    <row r="43" spans="1:12" x14ac:dyDescent="0.2">
      <c r="A43" s="59"/>
      <c r="B43" s="59"/>
      <c r="C43" s="59"/>
      <c r="D43" s="38"/>
      <c r="E43" s="38"/>
      <c r="F43" s="59"/>
      <c r="G43" s="38"/>
      <c r="H43" s="38"/>
      <c r="I43" s="38"/>
      <c r="J43" s="19"/>
      <c r="K43" s="19"/>
      <c r="L43" s="19"/>
    </row>
    <row r="44" spans="1:12" x14ac:dyDescent="0.2">
      <c r="A44" s="120" t="s">
        <v>32</v>
      </c>
      <c r="B44" s="121"/>
      <c r="C44" s="137"/>
      <c r="D44" s="138"/>
      <c r="E44" s="28"/>
      <c r="F44" s="139"/>
      <c r="G44" s="140"/>
      <c r="H44" s="140"/>
      <c r="I44" s="141"/>
      <c r="J44" s="19"/>
      <c r="K44" s="19"/>
      <c r="L44" s="19"/>
    </row>
    <row r="45" spans="1:12" x14ac:dyDescent="0.2">
      <c r="A45" s="54"/>
      <c r="B45" s="54"/>
      <c r="C45" s="142"/>
      <c r="D45" s="143"/>
      <c r="E45" s="27"/>
      <c r="F45" s="142"/>
      <c r="G45" s="144"/>
      <c r="H45" s="60"/>
      <c r="I45" s="60"/>
      <c r="J45" s="19"/>
      <c r="K45" s="19"/>
      <c r="L45" s="19"/>
    </row>
    <row r="46" spans="1:12" x14ac:dyDescent="0.2">
      <c r="A46" s="120" t="s">
        <v>33</v>
      </c>
      <c r="B46" s="121"/>
      <c r="C46" s="139" t="s">
        <v>300</v>
      </c>
      <c r="D46" s="145"/>
      <c r="E46" s="145"/>
      <c r="F46" s="145"/>
      <c r="G46" s="145"/>
      <c r="H46" s="145"/>
      <c r="I46" s="145"/>
      <c r="J46" s="19"/>
      <c r="K46" s="19"/>
      <c r="L46" s="19"/>
    </row>
    <row r="47" spans="1:12" x14ac:dyDescent="0.2">
      <c r="A47" s="36"/>
      <c r="B47" s="36"/>
      <c r="C47" s="61" t="s">
        <v>35</v>
      </c>
      <c r="D47" s="28"/>
      <c r="E47" s="28"/>
      <c r="F47" s="28"/>
      <c r="G47" s="28"/>
      <c r="H47" s="28"/>
      <c r="I47" s="28"/>
      <c r="J47" s="19"/>
      <c r="K47" s="19"/>
      <c r="L47" s="19"/>
    </row>
    <row r="48" spans="1:12" x14ac:dyDescent="0.2">
      <c r="A48" s="120" t="s">
        <v>34</v>
      </c>
      <c r="B48" s="121"/>
      <c r="C48" s="127" t="s">
        <v>301</v>
      </c>
      <c r="D48" s="123"/>
      <c r="E48" s="124"/>
      <c r="F48" s="28"/>
      <c r="G48" s="34" t="s">
        <v>36</v>
      </c>
      <c r="H48" s="127" t="s">
        <v>292</v>
      </c>
      <c r="I48" s="124"/>
      <c r="J48" s="19"/>
      <c r="K48" s="19"/>
      <c r="L48" s="19"/>
    </row>
    <row r="49" spans="1:12" x14ac:dyDescent="0.2">
      <c r="A49" s="36"/>
      <c r="B49" s="36"/>
      <c r="C49" s="61"/>
      <c r="D49" s="28"/>
      <c r="E49" s="28"/>
      <c r="F49" s="28"/>
      <c r="G49" s="28"/>
      <c r="H49" s="28"/>
      <c r="I49" s="28"/>
      <c r="J49" s="19"/>
      <c r="K49" s="19"/>
      <c r="L49" s="19"/>
    </row>
    <row r="50" spans="1:12" x14ac:dyDescent="0.2">
      <c r="A50" s="120" t="s">
        <v>37</v>
      </c>
      <c r="B50" s="121"/>
      <c r="C50" s="122" t="s">
        <v>302</v>
      </c>
      <c r="D50" s="123"/>
      <c r="E50" s="123"/>
      <c r="F50" s="123"/>
      <c r="G50" s="123"/>
      <c r="H50" s="123"/>
      <c r="I50" s="124"/>
      <c r="J50" s="19"/>
      <c r="K50" s="19"/>
      <c r="L50" s="19"/>
    </row>
    <row r="51" spans="1:12" x14ac:dyDescent="0.2">
      <c r="A51" s="36"/>
      <c r="B51" s="36"/>
      <c r="C51" s="28"/>
      <c r="D51" s="28"/>
      <c r="E51" s="28"/>
      <c r="F51" s="28"/>
      <c r="G51" s="28"/>
      <c r="H51" s="28"/>
      <c r="I51" s="28"/>
      <c r="J51" s="19"/>
      <c r="K51" s="19"/>
      <c r="L51" s="19"/>
    </row>
    <row r="52" spans="1:12" x14ac:dyDescent="0.2">
      <c r="A52" s="125" t="s">
        <v>38</v>
      </c>
      <c r="B52" s="126"/>
      <c r="C52" s="127" t="s">
        <v>287</v>
      </c>
      <c r="D52" s="123"/>
      <c r="E52" s="123"/>
      <c r="F52" s="123"/>
      <c r="G52" s="123"/>
      <c r="H52" s="123"/>
      <c r="I52" s="128"/>
      <c r="J52" s="19"/>
      <c r="K52" s="19"/>
      <c r="L52" s="19"/>
    </row>
    <row r="53" spans="1:12" x14ac:dyDescent="0.2">
      <c r="A53" s="62"/>
      <c r="B53" s="62"/>
      <c r="C53" s="131" t="s">
        <v>35</v>
      </c>
      <c r="D53" s="131"/>
      <c r="E53" s="131"/>
      <c r="F53" s="131"/>
      <c r="G53" s="131"/>
      <c r="H53" s="131"/>
      <c r="I53" s="64"/>
      <c r="J53" s="19"/>
      <c r="K53" s="19"/>
      <c r="L53" s="19"/>
    </row>
    <row r="54" spans="1:12" x14ac:dyDescent="0.2">
      <c r="A54" s="62"/>
      <c r="B54" s="62"/>
      <c r="C54" s="63"/>
      <c r="D54" s="63"/>
      <c r="E54" s="63"/>
      <c r="F54" s="63"/>
      <c r="G54" s="63"/>
      <c r="H54" s="63"/>
      <c r="I54" s="64"/>
      <c r="J54" s="19"/>
      <c r="K54" s="19"/>
      <c r="L54" s="19"/>
    </row>
    <row r="55" spans="1:12" x14ac:dyDescent="0.2">
      <c r="A55" s="62"/>
      <c r="B55" s="129" t="s">
        <v>39</v>
      </c>
      <c r="C55" s="130"/>
      <c r="D55" s="130"/>
      <c r="E55" s="130"/>
      <c r="F55" s="103"/>
      <c r="G55" s="103"/>
      <c r="H55" s="99"/>
      <c r="I55" s="99"/>
      <c r="J55" s="19"/>
      <c r="K55" s="19"/>
      <c r="L55" s="19"/>
    </row>
    <row r="56" spans="1:12" x14ac:dyDescent="0.2">
      <c r="A56" s="62"/>
      <c r="B56" s="104" t="s">
        <v>290</v>
      </c>
      <c r="C56" s="105"/>
      <c r="D56" s="105"/>
      <c r="E56" s="105"/>
      <c r="F56" s="105"/>
      <c r="G56" s="105"/>
      <c r="H56" s="135"/>
      <c r="I56" s="135"/>
      <c r="J56" s="19"/>
      <c r="K56" s="19"/>
      <c r="L56" s="19"/>
    </row>
    <row r="57" spans="1:12" x14ac:dyDescent="0.2">
      <c r="A57" s="62"/>
      <c r="B57" s="104" t="s">
        <v>289</v>
      </c>
      <c r="C57" s="105"/>
      <c r="D57" s="105"/>
      <c r="E57" s="105"/>
      <c r="F57" s="105"/>
      <c r="G57" s="105"/>
      <c r="H57" s="135"/>
      <c r="I57" s="135"/>
      <c r="J57" s="19"/>
      <c r="K57" s="19"/>
      <c r="L57" s="19"/>
    </row>
    <row r="58" spans="1:12" x14ac:dyDescent="0.2">
      <c r="A58" s="62"/>
      <c r="B58" s="104" t="s">
        <v>288</v>
      </c>
      <c r="C58" s="105"/>
      <c r="D58" s="105"/>
      <c r="E58" s="105"/>
      <c r="F58" s="105"/>
      <c r="G58" s="105"/>
      <c r="H58" s="135"/>
      <c r="I58" s="135"/>
      <c r="J58" s="19"/>
      <c r="K58" s="19"/>
      <c r="L58" s="19"/>
    </row>
    <row r="59" spans="1:12" x14ac:dyDescent="0.2">
      <c r="A59" s="62"/>
      <c r="B59" s="104" t="s">
        <v>285</v>
      </c>
      <c r="C59" s="111"/>
      <c r="D59" s="111"/>
      <c r="E59" s="111"/>
      <c r="F59" s="111"/>
      <c r="G59" s="111"/>
      <c r="H59" s="135"/>
      <c r="I59" s="135"/>
      <c r="J59" s="19"/>
      <c r="K59" s="19"/>
      <c r="L59" s="19"/>
    </row>
    <row r="60" spans="1:12" x14ac:dyDescent="0.2">
      <c r="A60" s="62"/>
      <c r="B60" s="104" t="s">
        <v>286</v>
      </c>
      <c r="C60" s="111"/>
      <c r="D60" s="111"/>
      <c r="E60" s="111"/>
      <c r="F60" s="111"/>
      <c r="G60" s="111"/>
      <c r="H60" s="135"/>
      <c r="I60" s="135"/>
      <c r="J60" s="19"/>
      <c r="K60" s="19"/>
      <c r="L60" s="19"/>
    </row>
    <row r="61" spans="1:12" x14ac:dyDescent="0.2">
      <c r="A61" s="62"/>
      <c r="B61" s="114"/>
      <c r="C61" s="63"/>
      <c r="D61" s="63"/>
      <c r="E61" s="63"/>
      <c r="F61" s="63"/>
      <c r="G61" s="63"/>
      <c r="H61" s="63"/>
      <c r="I61" s="64"/>
      <c r="J61" s="19"/>
      <c r="K61" s="19"/>
      <c r="L61" s="19"/>
    </row>
    <row r="62" spans="1:12" ht="13.5" thickBot="1" x14ac:dyDescent="0.25">
      <c r="A62" s="65" t="s">
        <v>1</v>
      </c>
      <c r="B62" s="28"/>
      <c r="C62" s="28"/>
      <c r="D62" s="28"/>
      <c r="E62" s="28"/>
      <c r="F62" s="28"/>
      <c r="G62" s="66"/>
      <c r="H62" s="67"/>
      <c r="I62" s="66"/>
      <c r="J62" s="19"/>
      <c r="K62" s="19"/>
      <c r="L62" s="19"/>
    </row>
    <row r="63" spans="1:12" x14ac:dyDescent="0.2">
      <c r="A63" s="28"/>
      <c r="B63" s="28"/>
      <c r="C63" s="28"/>
      <c r="D63" s="28"/>
      <c r="E63" s="62" t="s">
        <v>2</v>
      </c>
      <c r="F63" s="19"/>
      <c r="G63" s="132" t="s">
        <v>40</v>
      </c>
      <c r="H63" s="133"/>
      <c r="I63" s="134"/>
      <c r="J63" s="19"/>
      <c r="K63" s="19"/>
      <c r="L63" s="19"/>
    </row>
    <row r="64" spans="1:12" x14ac:dyDescent="0.2">
      <c r="A64" s="68"/>
      <c r="B64" s="68"/>
      <c r="C64" s="33"/>
      <c r="D64" s="33"/>
      <c r="E64" s="33"/>
      <c r="F64" s="33"/>
      <c r="G64" s="118"/>
      <c r="H64" s="119"/>
      <c r="I64" s="33"/>
      <c r="J64" s="19"/>
      <c r="K64" s="19"/>
      <c r="L64" s="19"/>
    </row>
  </sheetData>
  <protectedRanges>
    <protectedRange sqref="E2 H2 C6:D6 C8:D8 C10:D10 C12:I12 C14:D14 F14:I14 C16:I16 C18:I18 C20:I20 C24:G24 C22:F22 C26 I26 A30:I30 A32:I32 A34:D34" name="Range1"/>
    <protectedRange sqref="I24" name="Range1_1"/>
  </protectedRanges>
  <mergeCells count="71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H28:I28"/>
    <mergeCell ref="A30:D30"/>
    <mergeCell ref="E30:G30"/>
    <mergeCell ref="H30:I30"/>
    <mergeCell ref="A40:D40"/>
    <mergeCell ref="E40:G40"/>
    <mergeCell ref="H40:I40"/>
    <mergeCell ref="D31:G31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G64:H64"/>
    <mergeCell ref="A50:B50"/>
    <mergeCell ref="C50:I50"/>
    <mergeCell ref="A52:B52"/>
    <mergeCell ref="C52:I52"/>
    <mergeCell ref="B55:E55"/>
    <mergeCell ref="C53:H53"/>
    <mergeCell ref="G63:I63"/>
    <mergeCell ref="H56:I60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 display="Iva.Brajevic@podravka.hr "/>
  </hyperlinks>
  <pageMargins left="0.74803149606299213" right="0.74803149606299213" top="0.98425196850393704" bottom="0.98425196850393704" header="0.51181102362204722" footer="0.51181102362204722"/>
  <pageSetup paperSize="9" scale="73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23"/>
  <sheetViews>
    <sheetView showGridLines="0" topLeftCell="A76" zoomScale="110" zoomScaleNormal="110" zoomScaleSheetLayoutView="110" workbookViewId="0">
      <selection activeCell="I98" sqref="I98"/>
    </sheetView>
  </sheetViews>
  <sheetFormatPr defaultRowHeight="12.75" x14ac:dyDescent="0.2"/>
  <cols>
    <col min="7" max="7" width="12.5703125" customWidth="1"/>
    <col min="8" max="8" width="3.28515625" customWidth="1"/>
    <col min="9" max="9" width="6.140625" customWidth="1"/>
    <col min="10" max="10" width="12.7109375" customWidth="1"/>
    <col min="11" max="11" width="12.140625" customWidth="1"/>
    <col min="13" max="13" width="9.140625" customWidth="1"/>
  </cols>
  <sheetData>
    <row r="1" spans="1:11" ht="12.75" customHeight="1" x14ac:dyDescent="0.2">
      <c r="A1" s="189" t="s">
        <v>41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x14ac:dyDescent="0.2">
      <c r="A2" s="190" t="s">
        <v>296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3" spans="1:11" ht="7.5" customHeight="1" x14ac:dyDescent="0.2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1:11" x14ac:dyDescent="0.2">
      <c r="A4" s="192" t="s">
        <v>291</v>
      </c>
      <c r="B4" s="193"/>
      <c r="C4" s="193"/>
      <c r="D4" s="193"/>
      <c r="E4" s="193"/>
      <c r="F4" s="193"/>
      <c r="G4" s="193"/>
      <c r="H4" s="193"/>
      <c r="I4" s="193"/>
      <c r="J4" s="193"/>
      <c r="K4" s="194"/>
    </row>
    <row r="5" spans="1:11" ht="33" customHeight="1" thickBot="1" x14ac:dyDescent="0.25">
      <c r="A5" s="195" t="s">
        <v>42</v>
      </c>
      <c r="B5" s="196"/>
      <c r="C5" s="196"/>
      <c r="D5" s="196"/>
      <c r="E5" s="196"/>
      <c r="F5" s="196"/>
      <c r="G5" s="196"/>
      <c r="H5" s="197"/>
      <c r="I5" s="70" t="s">
        <v>43</v>
      </c>
      <c r="J5" s="71" t="s">
        <v>44</v>
      </c>
      <c r="K5" s="72" t="s">
        <v>45</v>
      </c>
    </row>
    <row r="6" spans="1:11" x14ac:dyDescent="0.2">
      <c r="A6" s="198">
        <v>1</v>
      </c>
      <c r="B6" s="198"/>
      <c r="C6" s="198"/>
      <c r="D6" s="198"/>
      <c r="E6" s="198"/>
      <c r="F6" s="198"/>
      <c r="G6" s="198"/>
      <c r="H6" s="198"/>
      <c r="I6" s="74">
        <v>2</v>
      </c>
      <c r="J6" s="73">
        <v>3</v>
      </c>
      <c r="K6" s="73">
        <v>4</v>
      </c>
    </row>
    <row r="7" spans="1:11" ht="11.25" customHeight="1" x14ac:dyDescent="0.2">
      <c r="A7" s="180" t="s">
        <v>47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</row>
    <row r="8" spans="1:11" x14ac:dyDescent="0.2">
      <c r="A8" s="183" t="s">
        <v>46</v>
      </c>
      <c r="B8" s="184"/>
      <c r="C8" s="184"/>
      <c r="D8" s="184"/>
      <c r="E8" s="184"/>
      <c r="F8" s="184"/>
      <c r="G8" s="184"/>
      <c r="H8" s="185"/>
      <c r="I8" s="6">
        <v>1</v>
      </c>
      <c r="J8" s="11">
        <v>0</v>
      </c>
      <c r="K8" s="11">
        <v>0</v>
      </c>
    </row>
    <row r="9" spans="1:11" x14ac:dyDescent="0.2">
      <c r="A9" s="186" t="s">
        <v>48</v>
      </c>
      <c r="B9" s="187"/>
      <c r="C9" s="187"/>
      <c r="D9" s="187"/>
      <c r="E9" s="187"/>
      <c r="F9" s="187"/>
      <c r="G9" s="187"/>
      <c r="H9" s="188"/>
      <c r="I9" s="4">
        <v>2</v>
      </c>
      <c r="J9" s="12">
        <f>J10+J17+J27+J36+J40</f>
        <v>1316850000</v>
      </c>
      <c r="K9" s="12">
        <f>K10+K17+K27+K36+K40</f>
        <v>1894605133</v>
      </c>
    </row>
    <row r="10" spans="1:11" x14ac:dyDescent="0.2">
      <c r="A10" s="177" t="s">
        <v>49</v>
      </c>
      <c r="B10" s="178"/>
      <c r="C10" s="178"/>
      <c r="D10" s="178"/>
      <c r="E10" s="178"/>
      <c r="F10" s="178"/>
      <c r="G10" s="178"/>
      <c r="H10" s="179"/>
      <c r="I10" s="4">
        <v>3</v>
      </c>
      <c r="J10" s="12">
        <f>SUM(J11:J16)</f>
        <v>131249857</v>
      </c>
      <c r="K10" s="12">
        <f>SUM(K11:K16)</f>
        <v>122818399</v>
      </c>
    </row>
    <row r="11" spans="1:11" x14ac:dyDescent="0.2">
      <c r="A11" s="177" t="s">
        <v>50</v>
      </c>
      <c r="B11" s="178"/>
      <c r="C11" s="178"/>
      <c r="D11" s="178"/>
      <c r="E11" s="178"/>
      <c r="F11" s="178"/>
      <c r="G11" s="178"/>
      <c r="H11" s="179"/>
      <c r="I11" s="4">
        <v>4</v>
      </c>
      <c r="J11" s="13">
        <v>0</v>
      </c>
      <c r="K11" s="13">
        <v>0</v>
      </c>
    </row>
    <row r="12" spans="1:11" x14ac:dyDescent="0.2">
      <c r="A12" s="177" t="s">
        <v>51</v>
      </c>
      <c r="B12" s="178"/>
      <c r="C12" s="178"/>
      <c r="D12" s="178"/>
      <c r="E12" s="178"/>
      <c r="F12" s="178"/>
      <c r="G12" s="178"/>
      <c r="H12" s="179"/>
      <c r="I12" s="4">
        <v>5</v>
      </c>
      <c r="J12" s="13">
        <v>123959977</v>
      </c>
      <c r="K12" s="13">
        <v>110590711</v>
      </c>
    </row>
    <row r="13" spans="1:11" x14ac:dyDescent="0.2">
      <c r="A13" s="177" t="s">
        <v>0</v>
      </c>
      <c r="B13" s="178"/>
      <c r="C13" s="178"/>
      <c r="D13" s="178"/>
      <c r="E13" s="178"/>
      <c r="F13" s="178"/>
      <c r="G13" s="178"/>
      <c r="H13" s="179"/>
      <c r="I13" s="4">
        <v>6</v>
      </c>
      <c r="J13" s="13">
        <v>0</v>
      </c>
      <c r="K13" s="13">
        <v>0</v>
      </c>
    </row>
    <row r="14" spans="1:11" x14ac:dyDescent="0.2">
      <c r="A14" s="177" t="s">
        <v>52</v>
      </c>
      <c r="B14" s="178"/>
      <c r="C14" s="178"/>
      <c r="D14" s="178"/>
      <c r="E14" s="178"/>
      <c r="F14" s="178"/>
      <c r="G14" s="178"/>
      <c r="H14" s="179"/>
      <c r="I14" s="4">
        <v>7</v>
      </c>
      <c r="J14" s="13">
        <v>0</v>
      </c>
      <c r="K14" s="13">
        <v>0</v>
      </c>
    </row>
    <row r="15" spans="1:11" x14ac:dyDescent="0.2">
      <c r="A15" s="177" t="s">
        <v>53</v>
      </c>
      <c r="B15" s="178"/>
      <c r="C15" s="178"/>
      <c r="D15" s="178"/>
      <c r="E15" s="178"/>
      <c r="F15" s="178"/>
      <c r="G15" s="178"/>
      <c r="H15" s="179"/>
      <c r="I15" s="4">
        <v>8</v>
      </c>
      <c r="J15" s="13">
        <v>7289880</v>
      </c>
      <c r="K15" s="13">
        <v>12227688</v>
      </c>
    </row>
    <row r="16" spans="1:11" x14ac:dyDescent="0.2">
      <c r="A16" s="177" t="s">
        <v>54</v>
      </c>
      <c r="B16" s="178"/>
      <c r="C16" s="178"/>
      <c r="D16" s="178"/>
      <c r="E16" s="178"/>
      <c r="F16" s="178"/>
      <c r="G16" s="178"/>
      <c r="H16" s="179"/>
      <c r="I16" s="4">
        <v>9</v>
      </c>
      <c r="J16" s="13">
        <v>0</v>
      </c>
      <c r="K16" s="13">
        <v>0</v>
      </c>
    </row>
    <row r="17" spans="1:11" x14ac:dyDescent="0.2">
      <c r="A17" s="177" t="s">
        <v>55</v>
      </c>
      <c r="B17" s="178"/>
      <c r="C17" s="178"/>
      <c r="D17" s="178"/>
      <c r="E17" s="178"/>
      <c r="F17" s="178"/>
      <c r="G17" s="178"/>
      <c r="H17" s="179"/>
      <c r="I17" s="4">
        <v>10</v>
      </c>
      <c r="J17" s="12">
        <f>SUM(J18:J26)</f>
        <v>696007450</v>
      </c>
      <c r="K17" s="12">
        <f>SUM(K18:K26)</f>
        <v>829594913</v>
      </c>
    </row>
    <row r="18" spans="1:11" x14ac:dyDescent="0.2">
      <c r="A18" s="177" t="s">
        <v>56</v>
      </c>
      <c r="B18" s="178"/>
      <c r="C18" s="178"/>
      <c r="D18" s="178"/>
      <c r="E18" s="178"/>
      <c r="F18" s="178"/>
      <c r="G18" s="178"/>
      <c r="H18" s="179"/>
      <c r="I18" s="4">
        <v>11</v>
      </c>
      <c r="J18" s="13">
        <v>39690515</v>
      </c>
      <c r="K18" s="13">
        <v>43034502</v>
      </c>
    </row>
    <row r="19" spans="1:11" x14ac:dyDescent="0.2">
      <c r="A19" s="177" t="s">
        <v>57</v>
      </c>
      <c r="B19" s="178"/>
      <c r="C19" s="178"/>
      <c r="D19" s="178"/>
      <c r="E19" s="178"/>
      <c r="F19" s="178"/>
      <c r="G19" s="178"/>
      <c r="H19" s="179"/>
      <c r="I19" s="4">
        <v>12</v>
      </c>
      <c r="J19" s="13">
        <v>397566604</v>
      </c>
      <c r="K19" s="13">
        <v>445633300</v>
      </c>
    </row>
    <row r="20" spans="1:11" x14ac:dyDescent="0.2">
      <c r="A20" s="177" t="s">
        <v>58</v>
      </c>
      <c r="B20" s="178"/>
      <c r="C20" s="178"/>
      <c r="D20" s="178"/>
      <c r="E20" s="178"/>
      <c r="F20" s="178"/>
      <c r="G20" s="178"/>
      <c r="H20" s="179"/>
      <c r="I20" s="4">
        <v>13</v>
      </c>
      <c r="J20" s="13">
        <v>190426114</v>
      </c>
      <c r="K20" s="13">
        <v>250256948</v>
      </c>
    </row>
    <row r="21" spans="1:11" x14ac:dyDescent="0.2">
      <c r="A21" s="177" t="s">
        <v>59</v>
      </c>
      <c r="B21" s="178"/>
      <c r="C21" s="178"/>
      <c r="D21" s="178"/>
      <c r="E21" s="178"/>
      <c r="F21" s="178"/>
      <c r="G21" s="178"/>
      <c r="H21" s="179"/>
      <c r="I21" s="4">
        <v>14</v>
      </c>
      <c r="J21" s="13">
        <v>7710488</v>
      </c>
      <c r="K21" s="13">
        <v>10567741</v>
      </c>
    </row>
    <row r="22" spans="1:11" x14ac:dyDescent="0.2">
      <c r="A22" s="177" t="s">
        <v>60</v>
      </c>
      <c r="B22" s="178"/>
      <c r="C22" s="178"/>
      <c r="D22" s="178"/>
      <c r="E22" s="178"/>
      <c r="F22" s="178"/>
      <c r="G22" s="178"/>
      <c r="H22" s="179"/>
      <c r="I22" s="4">
        <v>15</v>
      </c>
      <c r="J22" s="13">
        <v>0</v>
      </c>
      <c r="K22" s="13">
        <v>0</v>
      </c>
    </row>
    <row r="23" spans="1:11" x14ac:dyDescent="0.2">
      <c r="A23" s="177" t="s">
        <v>61</v>
      </c>
      <c r="B23" s="178"/>
      <c r="C23" s="178"/>
      <c r="D23" s="178"/>
      <c r="E23" s="178"/>
      <c r="F23" s="178"/>
      <c r="G23" s="178"/>
      <c r="H23" s="179"/>
      <c r="I23" s="4">
        <v>16</v>
      </c>
      <c r="J23" s="13">
        <v>880766</v>
      </c>
      <c r="K23" s="13">
        <v>11571631</v>
      </c>
    </row>
    <row r="24" spans="1:11" x14ac:dyDescent="0.2">
      <c r="A24" s="177" t="s">
        <v>62</v>
      </c>
      <c r="B24" s="178"/>
      <c r="C24" s="178"/>
      <c r="D24" s="178"/>
      <c r="E24" s="178"/>
      <c r="F24" s="178"/>
      <c r="G24" s="178"/>
      <c r="H24" s="179"/>
      <c r="I24" s="4">
        <v>17</v>
      </c>
      <c r="J24" s="13">
        <v>58995088</v>
      </c>
      <c r="K24" s="13">
        <v>67808592</v>
      </c>
    </row>
    <row r="25" spans="1:11" x14ac:dyDescent="0.2">
      <c r="A25" s="177" t="s">
        <v>63</v>
      </c>
      <c r="B25" s="178"/>
      <c r="C25" s="178"/>
      <c r="D25" s="178"/>
      <c r="E25" s="178"/>
      <c r="F25" s="178"/>
      <c r="G25" s="178"/>
      <c r="H25" s="179"/>
      <c r="I25" s="4">
        <v>18</v>
      </c>
      <c r="J25" s="13">
        <v>737875</v>
      </c>
      <c r="K25" s="13">
        <v>722199</v>
      </c>
    </row>
    <row r="26" spans="1:11" x14ac:dyDescent="0.2">
      <c r="A26" s="177" t="s">
        <v>64</v>
      </c>
      <c r="B26" s="178"/>
      <c r="C26" s="178"/>
      <c r="D26" s="178"/>
      <c r="E26" s="178"/>
      <c r="F26" s="178"/>
      <c r="G26" s="178"/>
      <c r="H26" s="179"/>
      <c r="I26" s="4">
        <v>19</v>
      </c>
      <c r="J26" s="13">
        <v>0</v>
      </c>
      <c r="K26" s="13">
        <v>0</v>
      </c>
    </row>
    <row r="27" spans="1:11" x14ac:dyDescent="0.2">
      <c r="A27" s="177" t="s">
        <v>65</v>
      </c>
      <c r="B27" s="178"/>
      <c r="C27" s="178"/>
      <c r="D27" s="178"/>
      <c r="E27" s="178"/>
      <c r="F27" s="178"/>
      <c r="G27" s="178"/>
      <c r="H27" s="179"/>
      <c r="I27" s="4">
        <v>20</v>
      </c>
      <c r="J27" s="12">
        <f>SUM(J28:J35)</f>
        <v>452626748</v>
      </c>
      <c r="K27" s="12">
        <f>SUM(K28:K35)</f>
        <v>891559077</v>
      </c>
    </row>
    <row r="28" spans="1:11" x14ac:dyDescent="0.2">
      <c r="A28" s="177" t="s">
        <v>66</v>
      </c>
      <c r="B28" s="178"/>
      <c r="C28" s="178"/>
      <c r="D28" s="178"/>
      <c r="E28" s="178"/>
      <c r="F28" s="178"/>
      <c r="G28" s="178"/>
      <c r="H28" s="179"/>
      <c r="I28" s="4">
        <v>21</v>
      </c>
      <c r="J28" s="13">
        <v>372392313</v>
      </c>
      <c r="K28" s="13">
        <v>791517561</v>
      </c>
    </row>
    <row r="29" spans="1:11" x14ac:dyDescent="0.2">
      <c r="A29" s="177" t="s">
        <v>67</v>
      </c>
      <c r="B29" s="178"/>
      <c r="C29" s="178"/>
      <c r="D29" s="178"/>
      <c r="E29" s="178"/>
      <c r="F29" s="178"/>
      <c r="G29" s="178"/>
      <c r="H29" s="179"/>
      <c r="I29" s="4">
        <v>22</v>
      </c>
      <c r="J29" s="13">
        <v>73250000</v>
      </c>
      <c r="K29" s="13">
        <v>95481262</v>
      </c>
    </row>
    <row r="30" spans="1:11" x14ac:dyDescent="0.2">
      <c r="A30" s="177" t="s">
        <v>68</v>
      </c>
      <c r="B30" s="178"/>
      <c r="C30" s="178"/>
      <c r="D30" s="178"/>
      <c r="E30" s="178"/>
      <c r="F30" s="178"/>
      <c r="G30" s="178"/>
      <c r="H30" s="179"/>
      <c r="I30" s="4">
        <v>23</v>
      </c>
      <c r="J30" s="13">
        <v>2319795</v>
      </c>
      <c r="K30" s="13">
        <v>994100</v>
      </c>
    </row>
    <row r="31" spans="1:11" x14ac:dyDescent="0.2">
      <c r="A31" s="177" t="s">
        <v>69</v>
      </c>
      <c r="B31" s="178"/>
      <c r="C31" s="178"/>
      <c r="D31" s="178"/>
      <c r="E31" s="178"/>
      <c r="F31" s="178"/>
      <c r="G31" s="178"/>
      <c r="H31" s="179"/>
      <c r="I31" s="4">
        <v>24</v>
      </c>
      <c r="J31" s="13">
        <v>0</v>
      </c>
      <c r="K31" s="13">
        <v>0</v>
      </c>
    </row>
    <row r="32" spans="1:11" x14ac:dyDescent="0.2">
      <c r="A32" s="177" t="s">
        <v>70</v>
      </c>
      <c r="B32" s="178"/>
      <c r="C32" s="178"/>
      <c r="D32" s="178"/>
      <c r="E32" s="178"/>
      <c r="F32" s="178"/>
      <c r="G32" s="178"/>
      <c r="H32" s="179"/>
      <c r="I32" s="4">
        <v>25</v>
      </c>
      <c r="J32" s="13">
        <v>0</v>
      </c>
      <c r="K32" s="13">
        <v>0</v>
      </c>
    </row>
    <row r="33" spans="1:11" x14ac:dyDescent="0.2">
      <c r="A33" s="177" t="s">
        <v>71</v>
      </c>
      <c r="B33" s="178"/>
      <c r="C33" s="178"/>
      <c r="D33" s="178"/>
      <c r="E33" s="178"/>
      <c r="F33" s="178"/>
      <c r="G33" s="178"/>
      <c r="H33" s="179"/>
      <c r="I33" s="4">
        <v>26</v>
      </c>
      <c r="J33" s="13">
        <v>4664640</v>
      </c>
      <c r="K33" s="13">
        <v>3566154</v>
      </c>
    </row>
    <row r="34" spans="1:11" x14ac:dyDescent="0.2">
      <c r="A34" s="177" t="s">
        <v>72</v>
      </c>
      <c r="B34" s="178"/>
      <c r="C34" s="178"/>
      <c r="D34" s="178"/>
      <c r="E34" s="178"/>
      <c r="F34" s="178"/>
      <c r="G34" s="178"/>
      <c r="H34" s="179"/>
      <c r="I34" s="4">
        <v>27</v>
      </c>
      <c r="J34" s="13">
        <v>0</v>
      </c>
      <c r="K34" s="13">
        <v>0</v>
      </c>
    </row>
    <row r="35" spans="1:11" x14ac:dyDescent="0.2">
      <c r="A35" s="177" t="s">
        <v>73</v>
      </c>
      <c r="B35" s="178"/>
      <c r="C35" s="178"/>
      <c r="D35" s="178"/>
      <c r="E35" s="178"/>
      <c r="F35" s="178"/>
      <c r="G35" s="178"/>
      <c r="H35" s="179"/>
      <c r="I35" s="4">
        <v>28</v>
      </c>
      <c r="J35" s="13">
        <v>0</v>
      </c>
      <c r="K35" s="13">
        <v>0</v>
      </c>
    </row>
    <row r="36" spans="1:11" x14ac:dyDescent="0.2">
      <c r="A36" s="177" t="s">
        <v>74</v>
      </c>
      <c r="B36" s="178"/>
      <c r="C36" s="178"/>
      <c r="D36" s="178"/>
      <c r="E36" s="178"/>
      <c r="F36" s="178"/>
      <c r="G36" s="178"/>
      <c r="H36" s="179"/>
      <c r="I36" s="4">
        <v>29</v>
      </c>
      <c r="J36" s="12">
        <f>SUM(J37:J39)</f>
        <v>0</v>
      </c>
      <c r="K36" s="12">
        <f>SUM(K37:K39)</f>
        <v>0</v>
      </c>
    </row>
    <row r="37" spans="1:11" x14ac:dyDescent="0.2">
      <c r="A37" s="177" t="s">
        <v>75</v>
      </c>
      <c r="B37" s="178"/>
      <c r="C37" s="178"/>
      <c r="D37" s="178"/>
      <c r="E37" s="178"/>
      <c r="F37" s="178"/>
      <c r="G37" s="178"/>
      <c r="H37" s="179"/>
      <c r="I37" s="4">
        <v>30</v>
      </c>
      <c r="J37" s="13">
        <v>0</v>
      </c>
      <c r="K37" s="13">
        <v>0</v>
      </c>
    </row>
    <row r="38" spans="1:11" x14ac:dyDescent="0.2">
      <c r="A38" s="177" t="s">
        <v>76</v>
      </c>
      <c r="B38" s="178"/>
      <c r="C38" s="178"/>
      <c r="D38" s="178"/>
      <c r="E38" s="178"/>
      <c r="F38" s="178"/>
      <c r="G38" s="178"/>
      <c r="H38" s="179"/>
      <c r="I38" s="4">
        <v>31</v>
      </c>
      <c r="J38" s="13">
        <v>0</v>
      </c>
      <c r="K38" s="13">
        <v>0</v>
      </c>
    </row>
    <row r="39" spans="1:11" x14ac:dyDescent="0.2">
      <c r="A39" s="177" t="s">
        <v>77</v>
      </c>
      <c r="B39" s="178"/>
      <c r="C39" s="178"/>
      <c r="D39" s="178"/>
      <c r="E39" s="178"/>
      <c r="F39" s="178"/>
      <c r="G39" s="178"/>
      <c r="H39" s="179"/>
      <c r="I39" s="4">
        <v>32</v>
      </c>
      <c r="J39" s="13">
        <v>0</v>
      </c>
      <c r="K39" s="13">
        <v>0</v>
      </c>
    </row>
    <row r="40" spans="1:11" x14ac:dyDescent="0.2">
      <c r="A40" s="177" t="s">
        <v>78</v>
      </c>
      <c r="B40" s="178"/>
      <c r="C40" s="178"/>
      <c r="D40" s="178"/>
      <c r="E40" s="178"/>
      <c r="F40" s="178"/>
      <c r="G40" s="178"/>
      <c r="H40" s="179"/>
      <c r="I40" s="4">
        <v>33</v>
      </c>
      <c r="J40" s="13">
        <v>36965945</v>
      </c>
      <c r="K40" s="13">
        <v>50632744</v>
      </c>
    </row>
    <row r="41" spans="1:11" x14ac:dyDescent="0.2">
      <c r="A41" s="186" t="s">
        <v>79</v>
      </c>
      <c r="B41" s="187"/>
      <c r="C41" s="187"/>
      <c r="D41" s="187"/>
      <c r="E41" s="187"/>
      <c r="F41" s="187"/>
      <c r="G41" s="187"/>
      <c r="H41" s="188"/>
      <c r="I41" s="4">
        <v>34</v>
      </c>
      <c r="J41" s="12">
        <f>J42+J50+J57+J65</f>
        <v>1257415768</v>
      </c>
      <c r="K41" s="12">
        <f>K42+K50+K57+K65</f>
        <v>1324306673</v>
      </c>
    </row>
    <row r="42" spans="1:11" x14ac:dyDescent="0.2">
      <c r="A42" s="177" t="s">
        <v>80</v>
      </c>
      <c r="B42" s="178"/>
      <c r="C42" s="178"/>
      <c r="D42" s="178"/>
      <c r="E42" s="178"/>
      <c r="F42" s="178"/>
      <c r="G42" s="178"/>
      <c r="H42" s="179"/>
      <c r="I42" s="4">
        <v>35</v>
      </c>
      <c r="J42" s="12">
        <f>SUM(J43:J49)</f>
        <v>536075990</v>
      </c>
      <c r="K42" s="12">
        <f>SUM(K43:K49)</f>
        <v>563215130</v>
      </c>
    </row>
    <row r="43" spans="1:11" x14ac:dyDescent="0.2">
      <c r="A43" s="177" t="s">
        <v>81</v>
      </c>
      <c r="B43" s="178"/>
      <c r="C43" s="178"/>
      <c r="D43" s="178"/>
      <c r="E43" s="178"/>
      <c r="F43" s="178"/>
      <c r="G43" s="178"/>
      <c r="H43" s="179"/>
      <c r="I43" s="4">
        <v>36</v>
      </c>
      <c r="J43" s="13">
        <v>117405771</v>
      </c>
      <c r="K43" s="13">
        <v>138433496</v>
      </c>
    </row>
    <row r="44" spans="1:11" x14ac:dyDescent="0.2">
      <c r="A44" s="177" t="s">
        <v>82</v>
      </c>
      <c r="B44" s="178"/>
      <c r="C44" s="178"/>
      <c r="D44" s="178"/>
      <c r="E44" s="178"/>
      <c r="F44" s="178"/>
      <c r="G44" s="178"/>
      <c r="H44" s="179"/>
      <c r="I44" s="4">
        <v>37</v>
      </c>
      <c r="J44" s="13">
        <v>27484468</v>
      </c>
      <c r="K44" s="13">
        <v>44585030</v>
      </c>
    </row>
    <row r="45" spans="1:11" x14ac:dyDescent="0.2">
      <c r="A45" s="177" t="s">
        <v>83</v>
      </c>
      <c r="B45" s="178"/>
      <c r="C45" s="178"/>
      <c r="D45" s="178"/>
      <c r="E45" s="178"/>
      <c r="F45" s="178"/>
      <c r="G45" s="178"/>
      <c r="H45" s="179"/>
      <c r="I45" s="4">
        <v>38</v>
      </c>
      <c r="J45" s="13">
        <v>114038787</v>
      </c>
      <c r="K45" s="13">
        <v>125410263</v>
      </c>
    </row>
    <row r="46" spans="1:11" x14ac:dyDescent="0.2">
      <c r="A46" s="177" t="s">
        <v>84</v>
      </c>
      <c r="B46" s="178"/>
      <c r="C46" s="178"/>
      <c r="D46" s="178"/>
      <c r="E46" s="178"/>
      <c r="F46" s="178"/>
      <c r="G46" s="178"/>
      <c r="H46" s="179"/>
      <c r="I46" s="4">
        <v>39</v>
      </c>
      <c r="J46" s="13">
        <v>67434594</v>
      </c>
      <c r="K46" s="13">
        <v>55062839</v>
      </c>
    </row>
    <row r="47" spans="1:11" x14ac:dyDescent="0.2">
      <c r="A47" s="177" t="s">
        <v>85</v>
      </c>
      <c r="B47" s="178"/>
      <c r="C47" s="178"/>
      <c r="D47" s="178"/>
      <c r="E47" s="178"/>
      <c r="F47" s="178"/>
      <c r="G47" s="178"/>
      <c r="H47" s="179"/>
      <c r="I47" s="4">
        <v>40</v>
      </c>
      <c r="J47" s="13">
        <v>0</v>
      </c>
      <c r="K47" s="13">
        <v>0</v>
      </c>
    </row>
    <row r="48" spans="1:11" x14ac:dyDescent="0.2">
      <c r="A48" s="177" t="s">
        <v>86</v>
      </c>
      <c r="B48" s="178"/>
      <c r="C48" s="178"/>
      <c r="D48" s="178"/>
      <c r="E48" s="178"/>
      <c r="F48" s="178"/>
      <c r="G48" s="178"/>
      <c r="H48" s="179"/>
      <c r="I48" s="4">
        <v>41</v>
      </c>
      <c r="J48" s="13">
        <v>209712370</v>
      </c>
      <c r="K48" s="13">
        <v>199723502</v>
      </c>
    </row>
    <row r="49" spans="1:11" x14ac:dyDescent="0.2">
      <c r="A49" s="177" t="s">
        <v>87</v>
      </c>
      <c r="B49" s="178"/>
      <c r="C49" s="178"/>
      <c r="D49" s="178"/>
      <c r="E49" s="178"/>
      <c r="F49" s="178"/>
      <c r="G49" s="178"/>
      <c r="H49" s="179"/>
      <c r="I49" s="4">
        <v>42</v>
      </c>
      <c r="J49" s="13">
        <v>0</v>
      </c>
      <c r="K49" s="13">
        <v>0</v>
      </c>
    </row>
    <row r="50" spans="1:11" x14ac:dyDescent="0.2">
      <c r="A50" s="177" t="s">
        <v>88</v>
      </c>
      <c r="B50" s="178"/>
      <c r="C50" s="178"/>
      <c r="D50" s="178"/>
      <c r="E50" s="178"/>
      <c r="F50" s="178"/>
      <c r="G50" s="178"/>
      <c r="H50" s="179"/>
      <c r="I50" s="4">
        <v>43</v>
      </c>
      <c r="J50" s="12">
        <f>SUM(J51:J56)</f>
        <v>574902173</v>
      </c>
      <c r="K50" s="12">
        <f>SUM(K51:K56)</f>
        <v>614044171</v>
      </c>
    </row>
    <row r="51" spans="1:11" x14ac:dyDescent="0.2">
      <c r="A51" s="177" t="s">
        <v>89</v>
      </c>
      <c r="B51" s="178"/>
      <c r="C51" s="178"/>
      <c r="D51" s="178"/>
      <c r="E51" s="178"/>
      <c r="F51" s="178"/>
      <c r="G51" s="178"/>
      <c r="H51" s="179"/>
      <c r="I51" s="4">
        <v>44</v>
      </c>
      <c r="J51" s="13">
        <v>358862505</v>
      </c>
      <c r="K51" s="13">
        <v>359347835</v>
      </c>
    </row>
    <row r="52" spans="1:11" x14ac:dyDescent="0.2">
      <c r="A52" s="177" t="s">
        <v>90</v>
      </c>
      <c r="B52" s="178"/>
      <c r="C52" s="178"/>
      <c r="D52" s="178"/>
      <c r="E52" s="178"/>
      <c r="F52" s="178"/>
      <c r="G52" s="178"/>
      <c r="H52" s="179"/>
      <c r="I52" s="4">
        <v>45</v>
      </c>
      <c r="J52" s="13">
        <v>176896430</v>
      </c>
      <c r="K52" s="13">
        <v>216209194</v>
      </c>
    </row>
    <row r="53" spans="1:11" x14ac:dyDescent="0.2">
      <c r="A53" s="177" t="s">
        <v>91</v>
      </c>
      <c r="B53" s="178"/>
      <c r="C53" s="178"/>
      <c r="D53" s="178"/>
      <c r="E53" s="178"/>
      <c r="F53" s="178"/>
      <c r="G53" s="178"/>
      <c r="H53" s="179"/>
      <c r="I53" s="4">
        <v>46</v>
      </c>
      <c r="J53" s="13">
        <v>0</v>
      </c>
      <c r="K53" s="13">
        <v>0</v>
      </c>
    </row>
    <row r="54" spans="1:11" x14ac:dyDescent="0.2">
      <c r="A54" s="177" t="s">
        <v>92</v>
      </c>
      <c r="B54" s="178"/>
      <c r="C54" s="178"/>
      <c r="D54" s="178"/>
      <c r="E54" s="178"/>
      <c r="F54" s="178"/>
      <c r="G54" s="178"/>
      <c r="H54" s="179"/>
      <c r="I54" s="4">
        <v>47</v>
      </c>
      <c r="J54" s="13">
        <v>568443</v>
      </c>
      <c r="K54" s="13">
        <v>1320499</v>
      </c>
    </row>
    <row r="55" spans="1:11" x14ac:dyDescent="0.2">
      <c r="A55" s="177" t="s">
        <v>93</v>
      </c>
      <c r="B55" s="178"/>
      <c r="C55" s="178"/>
      <c r="D55" s="178"/>
      <c r="E55" s="178"/>
      <c r="F55" s="178"/>
      <c r="G55" s="178"/>
      <c r="H55" s="179"/>
      <c r="I55" s="4">
        <v>48</v>
      </c>
      <c r="J55" s="13">
        <v>5765821</v>
      </c>
      <c r="K55" s="13">
        <v>15436005</v>
      </c>
    </row>
    <row r="56" spans="1:11" x14ac:dyDescent="0.2">
      <c r="A56" s="177" t="s">
        <v>94</v>
      </c>
      <c r="B56" s="178"/>
      <c r="C56" s="178"/>
      <c r="D56" s="178"/>
      <c r="E56" s="178"/>
      <c r="F56" s="178"/>
      <c r="G56" s="178"/>
      <c r="H56" s="179"/>
      <c r="I56" s="4">
        <v>49</v>
      </c>
      <c r="J56" s="13">
        <v>32808974</v>
      </c>
      <c r="K56" s="13">
        <v>21730638</v>
      </c>
    </row>
    <row r="57" spans="1:11" x14ac:dyDescent="0.2">
      <c r="A57" s="177" t="s">
        <v>95</v>
      </c>
      <c r="B57" s="178"/>
      <c r="C57" s="178"/>
      <c r="D57" s="178"/>
      <c r="E57" s="178"/>
      <c r="F57" s="178"/>
      <c r="G57" s="178"/>
      <c r="H57" s="179"/>
      <c r="I57" s="4">
        <v>50</v>
      </c>
      <c r="J57" s="12">
        <f>SUM(J58:J64)</f>
        <v>57652190</v>
      </c>
      <c r="K57" s="12">
        <f>SUM(K58:K64)</f>
        <v>51633549</v>
      </c>
    </row>
    <row r="58" spans="1:11" x14ac:dyDescent="0.2">
      <c r="A58" s="177" t="s">
        <v>96</v>
      </c>
      <c r="B58" s="178"/>
      <c r="C58" s="178"/>
      <c r="D58" s="178"/>
      <c r="E58" s="178"/>
      <c r="F58" s="178"/>
      <c r="G58" s="178"/>
      <c r="H58" s="179"/>
      <c r="I58" s="4">
        <v>51</v>
      </c>
      <c r="J58" s="13">
        <v>20000</v>
      </c>
      <c r="K58" s="13">
        <v>20000</v>
      </c>
    </row>
    <row r="59" spans="1:11" x14ac:dyDescent="0.2">
      <c r="A59" s="177" t="s">
        <v>97</v>
      </c>
      <c r="B59" s="178"/>
      <c r="C59" s="178"/>
      <c r="D59" s="178"/>
      <c r="E59" s="178"/>
      <c r="F59" s="178"/>
      <c r="G59" s="178"/>
      <c r="H59" s="179"/>
      <c r="I59" s="4">
        <v>52</v>
      </c>
      <c r="J59" s="13">
        <v>54672815</v>
      </c>
      <c r="K59" s="13">
        <v>49421133</v>
      </c>
    </row>
    <row r="60" spans="1:11" x14ac:dyDescent="0.2">
      <c r="A60" s="177" t="s">
        <v>98</v>
      </c>
      <c r="B60" s="178"/>
      <c r="C60" s="178"/>
      <c r="D60" s="178"/>
      <c r="E60" s="178"/>
      <c r="F60" s="178"/>
      <c r="G60" s="178"/>
      <c r="H60" s="179"/>
      <c r="I60" s="4">
        <v>53</v>
      </c>
      <c r="J60" s="13">
        <v>0</v>
      </c>
      <c r="K60" s="13">
        <v>0</v>
      </c>
    </row>
    <row r="61" spans="1:11" x14ac:dyDescent="0.2">
      <c r="A61" s="177" t="s">
        <v>69</v>
      </c>
      <c r="B61" s="178"/>
      <c r="C61" s="178"/>
      <c r="D61" s="178"/>
      <c r="E61" s="178"/>
      <c r="F61" s="178"/>
      <c r="G61" s="178"/>
      <c r="H61" s="179"/>
      <c r="I61" s="4">
        <v>54</v>
      </c>
      <c r="J61" s="13">
        <v>0</v>
      </c>
      <c r="K61" s="13">
        <v>0</v>
      </c>
    </row>
    <row r="62" spans="1:11" x14ac:dyDescent="0.2">
      <c r="A62" s="177" t="s">
        <v>70</v>
      </c>
      <c r="B62" s="178"/>
      <c r="C62" s="178"/>
      <c r="D62" s="178"/>
      <c r="E62" s="178"/>
      <c r="F62" s="178"/>
      <c r="G62" s="178"/>
      <c r="H62" s="179"/>
      <c r="I62" s="4">
        <v>55</v>
      </c>
      <c r="J62" s="13">
        <v>476000</v>
      </c>
      <c r="K62" s="13">
        <v>645000</v>
      </c>
    </row>
    <row r="63" spans="1:11" x14ac:dyDescent="0.2">
      <c r="A63" s="177" t="s">
        <v>99</v>
      </c>
      <c r="B63" s="178"/>
      <c r="C63" s="178"/>
      <c r="D63" s="178"/>
      <c r="E63" s="178"/>
      <c r="F63" s="178"/>
      <c r="G63" s="178"/>
      <c r="H63" s="179"/>
      <c r="I63" s="4">
        <v>56</v>
      </c>
      <c r="J63" s="13">
        <v>2483375</v>
      </c>
      <c r="K63" s="13">
        <v>1332498</v>
      </c>
    </row>
    <row r="64" spans="1:11" x14ac:dyDescent="0.2">
      <c r="A64" s="177" t="s">
        <v>100</v>
      </c>
      <c r="B64" s="178"/>
      <c r="C64" s="178"/>
      <c r="D64" s="178"/>
      <c r="E64" s="178"/>
      <c r="F64" s="178"/>
      <c r="G64" s="178"/>
      <c r="H64" s="179"/>
      <c r="I64" s="4">
        <v>57</v>
      </c>
      <c r="J64" s="13">
        <v>0</v>
      </c>
      <c r="K64" s="13">
        <v>214918</v>
      </c>
    </row>
    <row r="65" spans="1:11" x14ac:dyDescent="0.2">
      <c r="A65" s="177" t="s">
        <v>101</v>
      </c>
      <c r="B65" s="178"/>
      <c r="C65" s="178"/>
      <c r="D65" s="178"/>
      <c r="E65" s="178"/>
      <c r="F65" s="178"/>
      <c r="G65" s="178"/>
      <c r="H65" s="179"/>
      <c r="I65" s="4">
        <v>58</v>
      </c>
      <c r="J65" s="13">
        <v>88785415</v>
      </c>
      <c r="K65" s="13">
        <v>95413823</v>
      </c>
    </row>
    <row r="66" spans="1:11" x14ac:dyDescent="0.2">
      <c r="A66" s="186" t="s">
        <v>102</v>
      </c>
      <c r="B66" s="187"/>
      <c r="C66" s="187"/>
      <c r="D66" s="187"/>
      <c r="E66" s="187"/>
      <c r="F66" s="187"/>
      <c r="G66" s="187"/>
      <c r="H66" s="188"/>
      <c r="I66" s="4">
        <v>59</v>
      </c>
      <c r="J66" s="13">
        <v>8456397</v>
      </c>
      <c r="K66" s="13">
        <v>40170206</v>
      </c>
    </row>
    <row r="67" spans="1:11" x14ac:dyDescent="0.2">
      <c r="A67" s="186" t="s">
        <v>103</v>
      </c>
      <c r="B67" s="187"/>
      <c r="C67" s="187"/>
      <c r="D67" s="187"/>
      <c r="E67" s="187"/>
      <c r="F67" s="187"/>
      <c r="G67" s="187"/>
      <c r="H67" s="188"/>
      <c r="I67" s="4">
        <v>60</v>
      </c>
      <c r="J67" s="12">
        <f>J8+J9+J41+J66</f>
        <v>2582722165</v>
      </c>
      <c r="K67" s="12">
        <f>K8+K9+K41+K66</f>
        <v>3259082012</v>
      </c>
    </row>
    <row r="68" spans="1:11" x14ac:dyDescent="0.2">
      <c r="A68" s="202" t="s">
        <v>104</v>
      </c>
      <c r="B68" s="203"/>
      <c r="C68" s="203"/>
      <c r="D68" s="203"/>
      <c r="E68" s="203"/>
      <c r="F68" s="203"/>
      <c r="G68" s="203"/>
      <c r="H68" s="204"/>
      <c r="I68" s="7">
        <v>61</v>
      </c>
      <c r="J68" s="14">
        <v>608580439</v>
      </c>
      <c r="K68" s="14">
        <v>980151421</v>
      </c>
    </row>
    <row r="69" spans="1:11" x14ac:dyDescent="0.2">
      <c r="A69" s="205" t="s">
        <v>105</v>
      </c>
      <c r="B69" s="206"/>
      <c r="C69" s="206"/>
      <c r="D69" s="206"/>
      <c r="E69" s="206"/>
      <c r="F69" s="206"/>
      <c r="G69" s="206"/>
      <c r="H69" s="206"/>
      <c r="I69" s="206"/>
      <c r="J69" s="206"/>
      <c r="K69" s="207"/>
    </row>
    <row r="70" spans="1:11" x14ac:dyDescent="0.2">
      <c r="A70" s="183" t="s">
        <v>106</v>
      </c>
      <c r="B70" s="184"/>
      <c r="C70" s="184"/>
      <c r="D70" s="184"/>
      <c r="E70" s="184"/>
      <c r="F70" s="184"/>
      <c r="G70" s="184"/>
      <c r="H70" s="185"/>
      <c r="I70" s="6">
        <v>62</v>
      </c>
      <c r="J70" s="17">
        <f>J71+J72+J73+J79+J80+J83+J86</f>
        <v>1337863908</v>
      </c>
      <c r="K70" s="17">
        <f>K71+K72+K73+K79+K80+K83+K86</f>
        <v>1950372711</v>
      </c>
    </row>
    <row r="71" spans="1:11" x14ac:dyDescent="0.2">
      <c r="A71" s="177" t="s">
        <v>107</v>
      </c>
      <c r="B71" s="178"/>
      <c r="C71" s="178"/>
      <c r="D71" s="178"/>
      <c r="E71" s="178"/>
      <c r="F71" s="178"/>
      <c r="G71" s="178"/>
      <c r="H71" s="179"/>
      <c r="I71" s="4">
        <v>63</v>
      </c>
      <c r="J71" s="13">
        <v>1084000600</v>
      </c>
      <c r="K71" s="13">
        <v>1566400660</v>
      </c>
    </row>
    <row r="72" spans="1:11" x14ac:dyDescent="0.2">
      <c r="A72" s="177" t="s">
        <v>108</v>
      </c>
      <c r="B72" s="178"/>
      <c r="C72" s="178"/>
      <c r="D72" s="178"/>
      <c r="E72" s="178"/>
      <c r="F72" s="178"/>
      <c r="G72" s="178"/>
      <c r="H72" s="179"/>
      <c r="I72" s="4">
        <v>64</v>
      </c>
      <c r="J72" s="13">
        <v>45763751</v>
      </c>
      <c r="K72" s="13">
        <v>184178962</v>
      </c>
    </row>
    <row r="73" spans="1:11" x14ac:dyDescent="0.2">
      <c r="A73" s="177" t="s">
        <v>109</v>
      </c>
      <c r="B73" s="178"/>
      <c r="C73" s="178"/>
      <c r="D73" s="178"/>
      <c r="E73" s="178"/>
      <c r="F73" s="178"/>
      <c r="G73" s="178"/>
      <c r="H73" s="179"/>
      <c r="I73" s="4">
        <v>65</v>
      </c>
      <c r="J73" s="12">
        <f>J74+J75-J76+J77+J78</f>
        <v>5523313</v>
      </c>
      <c r="K73" s="12">
        <f>K74+K75-K76+K77+K78</f>
        <v>99642627</v>
      </c>
    </row>
    <row r="74" spans="1:11" x14ac:dyDescent="0.2">
      <c r="A74" s="177" t="s">
        <v>304</v>
      </c>
      <c r="B74" s="178"/>
      <c r="C74" s="178"/>
      <c r="D74" s="178"/>
      <c r="E74" s="178"/>
      <c r="F74" s="178"/>
      <c r="G74" s="178"/>
      <c r="H74" s="179"/>
      <c r="I74" s="4">
        <v>66</v>
      </c>
      <c r="J74" s="13">
        <v>2568306</v>
      </c>
      <c r="K74" s="13">
        <v>12651998</v>
      </c>
    </row>
    <row r="75" spans="1:11" x14ac:dyDescent="0.2">
      <c r="A75" s="177" t="s">
        <v>110</v>
      </c>
      <c r="B75" s="178"/>
      <c r="C75" s="178"/>
      <c r="D75" s="178"/>
      <c r="E75" s="178"/>
      <c r="F75" s="178"/>
      <c r="G75" s="178"/>
      <c r="H75" s="179"/>
      <c r="I75" s="4">
        <v>67</v>
      </c>
      <c r="J75" s="13">
        <v>67604502</v>
      </c>
      <c r="K75" s="13">
        <v>147604502</v>
      </c>
    </row>
    <row r="76" spans="1:11" x14ac:dyDescent="0.2">
      <c r="A76" s="177" t="s">
        <v>111</v>
      </c>
      <c r="B76" s="178"/>
      <c r="C76" s="178"/>
      <c r="D76" s="178"/>
      <c r="E76" s="178"/>
      <c r="F76" s="178"/>
      <c r="G76" s="178"/>
      <c r="H76" s="179"/>
      <c r="I76" s="4">
        <v>68</v>
      </c>
      <c r="J76" s="13">
        <v>67604502</v>
      </c>
      <c r="K76" s="13">
        <v>66709496</v>
      </c>
    </row>
    <row r="77" spans="1:11" x14ac:dyDescent="0.2">
      <c r="A77" s="177" t="s">
        <v>112</v>
      </c>
      <c r="B77" s="178"/>
      <c r="C77" s="178"/>
      <c r="D77" s="178"/>
      <c r="E77" s="178"/>
      <c r="F77" s="178"/>
      <c r="G77" s="178"/>
      <c r="H77" s="179"/>
      <c r="I77" s="4">
        <v>69</v>
      </c>
      <c r="J77" s="13">
        <v>0</v>
      </c>
      <c r="K77" s="13">
        <v>0</v>
      </c>
    </row>
    <row r="78" spans="1:11" x14ac:dyDescent="0.2">
      <c r="A78" s="177" t="s">
        <v>113</v>
      </c>
      <c r="B78" s="178"/>
      <c r="C78" s="178"/>
      <c r="D78" s="178"/>
      <c r="E78" s="178"/>
      <c r="F78" s="178"/>
      <c r="G78" s="178"/>
      <c r="H78" s="179"/>
      <c r="I78" s="4">
        <v>70</v>
      </c>
      <c r="J78" s="13">
        <v>2955007</v>
      </c>
      <c r="K78" s="13">
        <v>6095623</v>
      </c>
    </row>
    <row r="79" spans="1:11" x14ac:dyDescent="0.2">
      <c r="A79" s="177" t="s">
        <v>114</v>
      </c>
      <c r="B79" s="178"/>
      <c r="C79" s="178"/>
      <c r="D79" s="178"/>
      <c r="E79" s="178"/>
      <c r="F79" s="178"/>
      <c r="G79" s="178"/>
      <c r="H79" s="179"/>
      <c r="I79" s="4">
        <v>71</v>
      </c>
      <c r="J79" s="13">
        <v>0</v>
      </c>
      <c r="K79" s="13">
        <v>0</v>
      </c>
    </row>
    <row r="80" spans="1:11" x14ac:dyDescent="0.2">
      <c r="A80" s="177" t="s">
        <v>115</v>
      </c>
      <c r="B80" s="178"/>
      <c r="C80" s="178"/>
      <c r="D80" s="178"/>
      <c r="E80" s="178"/>
      <c r="F80" s="178"/>
      <c r="G80" s="178"/>
      <c r="H80" s="179"/>
      <c r="I80" s="4">
        <v>72</v>
      </c>
      <c r="J80" s="12">
        <f>J81-J82</f>
        <v>902407</v>
      </c>
      <c r="K80" s="12">
        <f>K81-K82</f>
        <v>-56821344</v>
      </c>
    </row>
    <row r="81" spans="1:11" x14ac:dyDescent="0.2">
      <c r="A81" s="199" t="s">
        <v>116</v>
      </c>
      <c r="B81" s="200"/>
      <c r="C81" s="200"/>
      <c r="D81" s="200"/>
      <c r="E81" s="200"/>
      <c r="F81" s="200"/>
      <c r="G81" s="200"/>
      <c r="H81" s="201"/>
      <c r="I81" s="4">
        <v>73</v>
      </c>
      <c r="J81" s="13">
        <v>902407</v>
      </c>
      <c r="K81" s="13">
        <v>0</v>
      </c>
    </row>
    <row r="82" spans="1:11" x14ac:dyDescent="0.2">
      <c r="A82" s="199" t="s">
        <v>117</v>
      </c>
      <c r="B82" s="200"/>
      <c r="C82" s="200"/>
      <c r="D82" s="200"/>
      <c r="E82" s="200"/>
      <c r="F82" s="200"/>
      <c r="G82" s="200"/>
      <c r="H82" s="201"/>
      <c r="I82" s="4">
        <v>74</v>
      </c>
      <c r="J82" s="13">
        <v>0</v>
      </c>
      <c r="K82" s="13">
        <v>56821344</v>
      </c>
    </row>
    <row r="83" spans="1:11" x14ac:dyDescent="0.2">
      <c r="A83" s="177" t="s">
        <v>118</v>
      </c>
      <c r="B83" s="178"/>
      <c r="C83" s="178"/>
      <c r="D83" s="178"/>
      <c r="E83" s="178"/>
      <c r="F83" s="178"/>
      <c r="G83" s="178"/>
      <c r="H83" s="179"/>
      <c r="I83" s="4">
        <v>75</v>
      </c>
      <c r="J83" s="12">
        <f>J84-J85</f>
        <v>201673837</v>
      </c>
      <c r="K83" s="12">
        <f>K84-K85</f>
        <v>156971806</v>
      </c>
    </row>
    <row r="84" spans="1:11" x14ac:dyDescent="0.2">
      <c r="A84" s="199" t="s">
        <v>119</v>
      </c>
      <c r="B84" s="200"/>
      <c r="C84" s="200"/>
      <c r="D84" s="200"/>
      <c r="E84" s="200"/>
      <c r="F84" s="200"/>
      <c r="G84" s="200"/>
      <c r="H84" s="201"/>
      <c r="I84" s="4">
        <v>76</v>
      </c>
      <c r="J84" s="13">
        <v>201673837</v>
      </c>
      <c r="K84" s="13">
        <v>156971806</v>
      </c>
    </row>
    <row r="85" spans="1:11" x14ac:dyDescent="0.2">
      <c r="A85" s="199" t="s">
        <v>120</v>
      </c>
      <c r="B85" s="200"/>
      <c r="C85" s="200"/>
      <c r="D85" s="200"/>
      <c r="E85" s="200"/>
      <c r="F85" s="200"/>
      <c r="G85" s="200"/>
      <c r="H85" s="201"/>
      <c r="I85" s="4">
        <v>77</v>
      </c>
      <c r="J85" s="13">
        <v>0</v>
      </c>
      <c r="K85" s="13">
        <v>0</v>
      </c>
    </row>
    <row r="86" spans="1:11" x14ac:dyDescent="0.2">
      <c r="A86" s="177" t="s">
        <v>121</v>
      </c>
      <c r="B86" s="178"/>
      <c r="C86" s="178"/>
      <c r="D86" s="178"/>
      <c r="E86" s="178"/>
      <c r="F86" s="178"/>
      <c r="G86" s="178"/>
      <c r="H86" s="179"/>
      <c r="I86" s="4">
        <v>78</v>
      </c>
      <c r="J86" s="13">
        <v>0</v>
      </c>
      <c r="K86" s="13">
        <v>0</v>
      </c>
    </row>
    <row r="87" spans="1:11" x14ac:dyDescent="0.2">
      <c r="A87" s="186" t="s">
        <v>122</v>
      </c>
      <c r="B87" s="187"/>
      <c r="C87" s="187"/>
      <c r="D87" s="187"/>
      <c r="E87" s="187"/>
      <c r="F87" s="187"/>
      <c r="G87" s="187"/>
      <c r="H87" s="188"/>
      <c r="I87" s="4">
        <v>79</v>
      </c>
      <c r="J87" s="12">
        <f>SUM(J88:J90)</f>
        <v>30539209</v>
      </c>
      <c r="K87" s="12">
        <f>SUM(K88:K90)</f>
        <v>31667552</v>
      </c>
    </row>
    <row r="88" spans="1:11" x14ac:dyDescent="0.2">
      <c r="A88" s="177" t="s">
        <v>123</v>
      </c>
      <c r="B88" s="178"/>
      <c r="C88" s="178"/>
      <c r="D88" s="178"/>
      <c r="E88" s="178"/>
      <c r="F88" s="178"/>
      <c r="G88" s="178"/>
      <c r="H88" s="179"/>
      <c r="I88" s="4">
        <v>80</v>
      </c>
      <c r="J88" s="13">
        <v>14460800</v>
      </c>
      <c r="K88" s="13">
        <v>17013353</v>
      </c>
    </row>
    <row r="89" spans="1:11" x14ac:dyDescent="0.2">
      <c r="A89" s="177" t="s">
        <v>124</v>
      </c>
      <c r="B89" s="178"/>
      <c r="C89" s="178"/>
      <c r="D89" s="178"/>
      <c r="E89" s="178"/>
      <c r="F89" s="178"/>
      <c r="G89" s="178"/>
      <c r="H89" s="179"/>
      <c r="I89" s="4">
        <v>81</v>
      </c>
      <c r="J89" s="13">
        <v>0</v>
      </c>
      <c r="K89" s="13">
        <v>0</v>
      </c>
    </row>
    <row r="90" spans="1:11" x14ac:dyDescent="0.2">
      <c r="A90" s="177" t="s">
        <v>125</v>
      </c>
      <c r="B90" s="178"/>
      <c r="C90" s="178"/>
      <c r="D90" s="178"/>
      <c r="E90" s="178"/>
      <c r="F90" s="178"/>
      <c r="G90" s="178"/>
      <c r="H90" s="179"/>
      <c r="I90" s="4">
        <v>82</v>
      </c>
      <c r="J90" s="13">
        <v>16078409</v>
      </c>
      <c r="K90" s="13">
        <v>14654199</v>
      </c>
    </row>
    <row r="91" spans="1:11" x14ac:dyDescent="0.2">
      <c r="A91" s="186" t="s">
        <v>126</v>
      </c>
      <c r="B91" s="187"/>
      <c r="C91" s="187"/>
      <c r="D91" s="187"/>
      <c r="E91" s="187"/>
      <c r="F91" s="187"/>
      <c r="G91" s="187"/>
      <c r="H91" s="188"/>
      <c r="I91" s="4">
        <v>83</v>
      </c>
      <c r="J91" s="12">
        <f>SUM(J92:J100)</f>
        <v>694686322</v>
      </c>
      <c r="K91" s="12">
        <f>SUM(K92:K100)</f>
        <v>634831994</v>
      </c>
    </row>
    <row r="92" spans="1:11" x14ac:dyDescent="0.2">
      <c r="A92" s="177" t="s">
        <v>127</v>
      </c>
      <c r="B92" s="178"/>
      <c r="C92" s="178"/>
      <c r="D92" s="178"/>
      <c r="E92" s="178"/>
      <c r="F92" s="178"/>
      <c r="G92" s="178"/>
      <c r="H92" s="179"/>
      <c r="I92" s="4">
        <v>84</v>
      </c>
      <c r="J92" s="13">
        <v>0</v>
      </c>
      <c r="K92" s="13">
        <v>0</v>
      </c>
    </row>
    <row r="93" spans="1:11" x14ac:dyDescent="0.2">
      <c r="A93" s="177" t="s">
        <v>128</v>
      </c>
      <c r="B93" s="178"/>
      <c r="C93" s="178"/>
      <c r="D93" s="178"/>
      <c r="E93" s="178"/>
      <c r="F93" s="178"/>
      <c r="G93" s="178"/>
      <c r="H93" s="179"/>
      <c r="I93" s="4">
        <v>85</v>
      </c>
      <c r="J93" s="13">
        <v>0</v>
      </c>
      <c r="K93" s="13">
        <v>0</v>
      </c>
    </row>
    <row r="94" spans="1:11" x14ac:dyDescent="0.2">
      <c r="A94" s="177" t="s">
        <v>129</v>
      </c>
      <c r="B94" s="178"/>
      <c r="C94" s="178"/>
      <c r="D94" s="178"/>
      <c r="E94" s="178"/>
      <c r="F94" s="178"/>
      <c r="G94" s="178"/>
      <c r="H94" s="179"/>
      <c r="I94" s="4">
        <v>86</v>
      </c>
      <c r="J94" s="13">
        <v>694686322</v>
      </c>
      <c r="K94" s="13">
        <v>634831994</v>
      </c>
    </row>
    <row r="95" spans="1:11" x14ac:dyDescent="0.2">
      <c r="A95" s="177" t="s">
        <v>130</v>
      </c>
      <c r="B95" s="178"/>
      <c r="C95" s="178"/>
      <c r="D95" s="178"/>
      <c r="E95" s="178"/>
      <c r="F95" s="178"/>
      <c r="G95" s="178"/>
      <c r="H95" s="179"/>
      <c r="I95" s="4">
        <v>87</v>
      </c>
      <c r="J95" s="13">
        <v>0</v>
      </c>
      <c r="K95" s="13">
        <v>0</v>
      </c>
    </row>
    <row r="96" spans="1:11" x14ac:dyDescent="0.2">
      <c r="A96" s="177" t="s">
        <v>131</v>
      </c>
      <c r="B96" s="178"/>
      <c r="C96" s="178"/>
      <c r="D96" s="178"/>
      <c r="E96" s="178"/>
      <c r="F96" s="178"/>
      <c r="G96" s="178"/>
      <c r="H96" s="179"/>
      <c r="I96" s="4">
        <v>88</v>
      </c>
      <c r="J96" s="13">
        <v>0</v>
      </c>
      <c r="K96" s="13">
        <v>0</v>
      </c>
    </row>
    <row r="97" spans="1:11" x14ac:dyDescent="0.2">
      <c r="A97" s="177" t="s">
        <v>132</v>
      </c>
      <c r="B97" s="178"/>
      <c r="C97" s="178"/>
      <c r="D97" s="178"/>
      <c r="E97" s="178"/>
      <c r="F97" s="178"/>
      <c r="G97" s="178"/>
      <c r="H97" s="179"/>
      <c r="I97" s="4">
        <v>89</v>
      </c>
      <c r="J97" s="13">
        <v>0</v>
      </c>
      <c r="K97" s="13">
        <v>0</v>
      </c>
    </row>
    <row r="98" spans="1:11" x14ac:dyDescent="0.2">
      <c r="A98" s="177" t="s">
        <v>133</v>
      </c>
      <c r="B98" s="178"/>
      <c r="C98" s="178"/>
      <c r="D98" s="178"/>
      <c r="E98" s="178"/>
      <c r="F98" s="178"/>
      <c r="G98" s="178"/>
      <c r="H98" s="179"/>
      <c r="I98" s="4">
        <v>90</v>
      </c>
      <c r="J98" s="13">
        <v>0</v>
      </c>
      <c r="K98" s="13">
        <v>0</v>
      </c>
    </row>
    <row r="99" spans="1:11" x14ac:dyDescent="0.2">
      <c r="A99" s="177" t="s">
        <v>134</v>
      </c>
      <c r="B99" s="178"/>
      <c r="C99" s="178"/>
      <c r="D99" s="178"/>
      <c r="E99" s="178"/>
      <c r="F99" s="178"/>
      <c r="G99" s="178"/>
      <c r="H99" s="179"/>
      <c r="I99" s="4">
        <v>91</v>
      </c>
      <c r="J99" s="13">
        <v>0</v>
      </c>
      <c r="K99" s="13">
        <v>0</v>
      </c>
    </row>
    <row r="100" spans="1:11" x14ac:dyDescent="0.2">
      <c r="A100" s="177" t="s">
        <v>135</v>
      </c>
      <c r="B100" s="178"/>
      <c r="C100" s="178"/>
      <c r="D100" s="178"/>
      <c r="E100" s="178"/>
      <c r="F100" s="178"/>
      <c r="G100" s="178"/>
      <c r="H100" s="179"/>
      <c r="I100" s="4">
        <v>92</v>
      </c>
      <c r="J100" s="13">
        <v>0</v>
      </c>
      <c r="K100" s="13">
        <v>0</v>
      </c>
    </row>
    <row r="101" spans="1:11" x14ac:dyDescent="0.2">
      <c r="A101" s="186" t="s">
        <v>136</v>
      </c>
      <c r="B101" s="187"/>
      <c r="C101" s="187"/>
      <c r="D101" s="187"/>
      <c r="E101" s="187"/>
      <c r="F101" s="187"/>
      <c r="G101" s="187"/>
      <c r="H101" s="188"/>
      <c r="I101" s="4">
        <v>93</v>
      </c>
      <c r="J101" s="12">
        <f>SUM(J102:J113)</f>
        <v>473188131</v>
      </c>
      <c r="K101" s="12">
        <f>SUM(K102:K113)</f>
        <v>596989702</v>
      </c>
    </row>
    <row r="102" spans="1:11" x14ac:dyDescent="0.2">
      <c r="A102" s="177" t="s">
        <v>127</v>
      </c>
      <c r="B102" s="178"/>
      <c r="C102" s="178"/>
      <c r="D102" s="178"/>
      <c r="E102" s="178"/>
      <c r="F102" s="178"/>
      <c r="G102" s="178"/>
      <c r="H102" s="179"/>
      <c r="I102" s="4">
        <v>94</v>
      </c>
      <c r="J102" s="13">
        <v>50437132</v>
      </c>
      <c r="K102" s="13">
        <v>11670539</v>
      </c>
    </row>
    <row r="103" spans="1:11" x14ac:dyDescent="0.2">
      <c r="A103" s="177" t="s">
        <v>128</v>
      </c>
      <c r="B103" s="178"/>
      <c r="C103" s="178"/>
      <c r="D103" s="178"/>
      <c r="E103" s="178"/>
      <c r="F103" s="178"/>
      <c r="G103" s="178"/>
      <c r="H103" s="179"/>
      <c r="I103" s="4">
        <v>95</v>
      </c>
      <c r="J103" s="13">
        <v>429443</v>
      </c>
      <c r="K103" s="13">
        <v>498365</v>
      </c>
    </row>
    <row r="104" spans="1:11" x14ac:dyDescent="0.2">
      <c r="A104" s="177" t="s">
        <v>129</v>
      </c>
      <c r="B104" s="178"/>
      <c r="C104" s="178"/>
      <c r="D104" s="178"/>
      <c r="E104" s="178"/>
      <c r="F104" s="178"/>
      <c r="G104" s="178"/>
      <c r="H104" s="179"/>
      <c r="I104" s="4">
        <v>96</v>
      </c>
      <c r="J104" s="13">
        <v>173261915</v>
      </c>
      <c r="K104" s="13">
        <v>257215121</v>
      </c>
    </row>
    <row r="105" spans="1:11" x14ac:dyDescent="0.2">
      <c r="A105" s="177" t="s">
        <v>130</v>
      </c>
      <c r="B105" s="178"/>
      <c r="C105" s="178"/>
      <c r="D105" s="178"/>
      <c r="E105" s="178"/>
      <c r="F105" s="178"/>
      <c r="G105" s="178"/>
      <c r="H105" s="179"/>
      <c r="I105" s="4">
        <v>97</v>
      </c>
      <c r="J105" s="13">
        <v>0</v>
      </c>
      <c r="K105" s="13">
        <v>38175</v>
      </c>
    </row>
    <row r="106" spans="1:11" x14ac:dyDescent="0.2">
      <c r="A106" s="177" t="s">
        <v>131</v>
      </c>
      <c r="B106" s="178"/>
      <c r="C106" s="178"/>
      <c r="D106" s="178"/>
      <c r="E106" s="178"/>
      <c r="F106" s="178"/>
      <c r="G106" s="178"/>
      <c r="H106" s="179"/>
      <c r="I106" s="4">
        <v>98</v>
      </c>
      <c r="J106" s="13">
        <v>214401372</v>
      </c>
      <c r="K106" s="13">
        <v>286319738</v>
      </c>
    </row>
    <row r="107" spans="1:11" x14ac:dyDescent="0.2">
      <c r="A107" s="177" t="s">
        <v>132</v>
      </c>
      <c r="B107" s="178"/>
      <c r="C107" s="178"/>
      <c r="D107" s="178"/>
      <c r="E107" s="178"/>
      <c r="F107" s="178"/>
      <c r="G107" s="178"/>
      <c r="H107" s="179"/>
      <c r="I107" s="4">
        <v>99</v>
      </c>
      <c r="J107" s="13">
        <v>0</v>
      </c>
      <c r="K107" s="13">
        <v>0</v>
      </c>
    </row>
    <row r="108" spans="1:11" x14ac:dyDescent="0.2">
      <c r="A108" s="177" t="s">
        <v>133</v>
      </c>
      <c r="B108" s="178"/>
      <c r="C108" s="178"/>
      <c r="D108" s="178"/>
      <c r="E108" s="178"/>
      <c r="F108" s="178"/>
      <c r="G108" s="178"/>
      <c r="H108" s="179"/>
      <c r="I108" s="4">
        <v>100</v>
      </c>
      <c r="J108" s="13">
        <v>0</v>
      </c>
      <c r="K108" s="13">
        <v>0</v>
      </c>
    </row>
    <row r="109" spans="1:11" x14ac:dyDescent="0.2">
      <c r="A109" s="177" t="s">
        <v>137</v>
      </c>
      <c r="B109" s="178"/>
      <c r="C109" s="178"/>
      <c r="D109" s="178"/>
      <c r="E109" s="178"/>
      <c r="F109" s="178"/>
      <c r="G109" s="178"/>
      <c r="H109" s="179"/>
      <c r="I109" s="4">
        <v>101</v>
      </c>
      <c r="J109" s="13">
        <v>28770202</v>
      </c>
      <c r="K109" s="13">
        <v>35358859</v>
      </c>
    </row>
    <row r="110" spans="1:11" x14ac:dyDescent="0.2">
      <c r="A110" s="177" t="s">
        <v>138</v>
      </c>
      <c r="B110" s="178"/>
      <c r="C110" s="178"/>
      <c r="D110" s="178"/>
      <c r="E110" s="178"/>
      <c r="F110" s="178"/>
      <c r="G110" s="178"/>
      <c r="H110" s="179"/>
      <c r="I110" s="4">
        <v>102</v>
      </c>
      <c r="J110" s="13">
        <v>1843358</v>
      </c>
      <c r="K110" s="13">
        <v>2776920</v>
      </c>
    </row>
    <row r="111" spans="1:11" x14ac:dyDescent="0.2">
      <c r="A111" s="177" t="s">
        <v>139</v>
      </c>
      <c r="B111" s="178"/>
      <c r="C111" s="178"/>
      <c r="D111" s="178"/>
      <c r="E111" s="178"/>
      <c r="F111" s="178"/>
      <c r="G111" s="178"/>
      <c r="H111" s="179"/>
      <c r="I111" s="4">
        <v>103</v>
      </c>
      <c r="J111" s="13">
        <v>676868</v>
      </c>
      <c r="K111" s="13">
        <v>676368</v>
      </c>
    </row>
    <row r="112" spans="1:11" x14ac:dyDescent="0.2">
      <c r="A112" s="177" t="s">
        <v>140</v>
      </c>
      <c r="B112" s="178"/>
      <c r="C112" s="178"/>
      <c r="D112" s="178"/>
      <c r="E112" s="178"/>
      <c r="F112" s="178"/>
      <c r="G112" s="178"/>
      <c r="H112" s="179"/>
      <c r="I112" s="4">
        <v>104</v>
      </c>
      <c r="J112" s="13">
        <v>0</v>
      </c>
      <c r="K112" s="13">
        <v>0</v>
      </c>
    </row>
    <row r="113" spans="1:12" x14ac:dyDescent="0.2">
      <c r="A113" s="177" t="s">
        <v>141</v>
      </c>
      <c r="B113" s="178"/>
      <c r="C113" s="178"/>
      <c r="D113" s="178"/>
      <c r="E113" s="178"/>
      <c r="F113" s="178"/>
      <c r="G113" s="178"/>
      <c r="H113" s="179"/>
      <c r="I113" s="4">
        <v>105</v>
      </c>
      <c r="J113" s="13">
        <v>3367841</v>
      </c>
      <c r="K113" s="13">
        <v>2435617</v>
      </c>
    </row>
    <row r="114" spans="1:12" x14ac:dyDescent="0.2">
      <c r="A114" s="186" t="s">
        <v>142</v>
      </c>
      <c r="B114" s="187"/>
      <c r="C114" s="187"/>
      <c r="D114" s="187"/>
      <c r="E114" s="187"/>
      <c r="F114" s="187"/>
      <c r="G114" s="187"/>
      <c r="H114" s="188"/>
      <c r="I114" s="4">
        <v>106</v>
      </c>
      <c r="J114" s="13">
        <v>46444595</v>
      </c>
      <c r="K114" s="13">
        <v>45220053</v>
      </c>
    </row>
    <row r="115" spans="1:12" x14ac:dyDescent="0.2">
      <c r="A115" s="186" t="s">
        <v>143</v>
      </c>
      <c r="B115" s="187"/>
      <c r="C115" s="187"/>
      <c r="D115" s="187"/>
      <c r="E115" s="187"/>
      <c r="F115" s="187"/>
      <c r="G115" s="187"/>
      <c r="H115" s="188"/>
      <c r="I115" s="4">
        <v>107</v>
      </c>
      <c r="J115" s="12">
        <f>J70+J87+J91+J101+J114</f>
        <v>2582722165</v>
      </c>
      <c r="K115" s="12">
        <f>K70+K87+K91+K101+K114</f>
        <v>3259082012</v>
      </c>
    </row>
    <row r="116" spans="1:12" x14ac:dyDescent="0.2">
      <c r="A116" s="210" t="s">
        <v>144</v>
      </c>
      <c r="B116" s="211"/>
      <c r="C116" s="211"/>
      <c r="D116" s="211"/>
      <c r="E116" s="211"/>
      <c r="F116" s="211"/>
      <c r="G116" s="211"/>
      <c r="H116" s="212"/>
      <c r="I116" s="5">
        <v>108</v>
      </c>
      <c r="J116" s="14">
        <v>608580439</v>
      </c>
      <c r="K116" s="14">
        <v>980151421</v>
      </c>
    </row>
    <row r="117" spans="1:12" x14ac:dyDescent="0.2">
      <c r="A117" s="205" t="s">
        <v>145</v>
      </c>
      <c r="B117" s="213"/>
      <c r="C117" s="213"/>
      <c r="D117" s="213"/>
      <c r="E117" s="213"/>
      <c r="F117" s="213"/>
      <c r="G117" s="213"/>
      <c r="H117" s="213"/>
      <c r="I117" s="214"/>
      <c r="J117" s="214"/>
      <c r="K117" s="215"/>
    </row>
    <row r="118" spans="1:12" x14ac:dyDescent="0.2">
      <c r="A118" s="183" t="s">
        <v>146</v>
      </c>
      <c r="B118" s="184"/>
      <c r="C118" s="184"/>
      <c r="D118" s="184"/>
      <c r="E118" s="184"/>
      <c r="F118" s="184"/>
      <c r="G118" s="184"/>
      <c r="H118" s="184"/>
      <c r="I118" s="216"/>
      <c r="J118" s="216"/>
      <c r="K118" s="217"/>
    </row>
    <row r="119" spans="1:12" x14ac:dyDescent="0.2">
      <c r="A119" s="177" t="s">
        <v>147</v>
      </c>
      <c r="B119" s="178"/>
      <c r="C119" s="178"/>
      <c r="D119" s="178"/>
      <c r="E119" s="178"/>
      <c r="F119" s="178"/>
      <c r="G119" s="178"/>
      <c r="H119" s="179"/>
      <c r="I119" s="4">
        <v>109</v>
      </c>
      <c r="J119" s="13">
        <v>0</v>
      </c>
      <c r="K119" s="13">
        <v>0</v>
      </c>
    </row>
    <row r="120" spans="1:12" x14ac:dyDescent="0.2">
      <c r="A120" s="218" t="s">
        <v>148</v>
      </c>
      <c r="B120" s="219"/>
      <c r="C120" s="219"/>
      <c r="D120" s="219"/>
      <c r="E120" s="219"/>
      <c r="F120" s="219"/>
      <c r="G120" s="219"/>
      <c r="H120" s="220"/>
      <c r="I120" s="7">
        <v>110</v>
      </c>
      <c r="J120" s="14">
        <f>J86</f>
        <v>0</v>
      </c>
      <c r="K120" s="14">
        <f>K86</f>
        <v>0</v>
      </c>
      <c r="L120" s="101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3"/>
    </row>
    <row r="122" spans="1:12" x14ac:dyDescent="0.2">
      <c r="A122" s="208"/>
      <c r="B122" s="209"/>
      <c r="C122" s="209"/>
      <c r="D122" s="209"/>
      <c r="E122" s="209"/>
      <c r="F122" s="209"/>
      <c r="G122" s="209"/>
      <c r="H122" s="209"/>
      <c r="I122" s="209"/>
      <c r="J122" s="209"/>
      <c r="K122" s="209"/>
    </row>
    <row r="123" spans="1:12" x14ac:dyDescent="0.2">
      <c r="A123" s="208"/>
      <c r="B123" s="209"/>
      <c r="C123" s="209"/>
      <c r="D123" s="209"/>
      <c r="E123" s="209"/>
      <c r="F123" s="209"/>
      <c r="G123" s="209"/>
      <c r="H123" s="209"/>
      <c r="I123" s="209"/>
      <c r="J123" s="209"/>
      <c r="K123" s="209"/>
    </row>
  </sheetData>
  <mergeCells count="122">
    <mergeCell ref="A123:K123"/>
    <mergeCell ref="A116:H116"/>
    <mergeCell ref="A117:K117"/>
    <mergeCell ref="A118:K118"/>
    <mergeCell ref="A119:H119"/>
    <mergeCell ref="A110:H110"/>
    <mergeCell ref="A111:H111"/>
    <mergeCell ref="A112:H112"/>
    <mergeCell ref="A113:H113"/>
    <mergeCell ref="A120:H120"/>
    <mergeCell ref="A114:H114"/>
    <mergeCell ref="A115:H115"/>
    <mergeCell ref="A100:H100"/>
    <mergeCell ref="A101:H101"/>
    <mergeCell ref="A102:H102"/>
    <mergeCell ref="A103:H103"/>
    <mergeCell ref="A122:K122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1:K1"/>
    <mergeCell ref="A2:K2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:K3"/>
    <mergeCell ref="A18:H18"/>
    <mergeCell ref="A19:H19"/>
    <mergeCell ref="A4:K4"/>
    <mergeCell ref="A5:H5"/>
    <mergeCell ref="A6:H6"/>
    <mergeCell ref="A16:H16"/>
    <mergeCell ref="A17:H17"/>
    <mergeCell ref="A7:K7"/>
    <mergeCell ref="A8:H8"/>
    <mergeCell ref="A9:H9"/>
    <mergeCell ref="A10:H10"/>
    <mergeCell ref="A11:H11"/>
    <mergeCell ref="A12:H12"/>
    <mergeCell ref="A13:H13"/>
    <mergeCell ref="A14:H14"/>
    <mergeCell ref="A15:H15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19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73:K78 J8:K68 J80:K85 J87:K116">
      <formula1>0</formula1>
    </dataValidation>
  </dataValidations>
  <printOptions horizontalCentered="1"/>
  <pageMargins left="0.15748031496062992" right="0.15748031496062992" top="0.78740157480314965" bottom="0.39370078740157483" header="0.51181102362204722" footer="0.51181102362204722"/>
  <pageSetup paperSize="9" scale="85" orientation="portrait" r:id="rId1"/>
  <headerFooter alignWithMargins="0"/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72"/>
  <sheetViews>
    <sheetView showGridLines="0" zoomScale="110" zoomScaleNormal="110" zoomScaleSheetLayoutView="100" workbookViewId="0">
      <selection activeCell="P39" sqref="P39"/>
    </sheetView>
  </sheetViews>
  <sheetFormatPr defaultRowHeight="12.75" x14ac:dyDescent="0.2"/>
  <cols>
    <col min="3" max="3" width="5.140625" customWidth="1"/>
    <col min="6" max="6" width="9.140625" customWidth="1"/>
    <col min="7" max="7" width="21.28515625" customWidth="1"/>
    <col min="8" max="8" width="9.140625" customWidth="1"/>
    <col min="9" max="9" width="5.7109375" customWidth="1"/>
    <col min="10" max="11" width="10.85546875" customWidth="1"/>
  </cols>
  <sheetData>
    <row r="1" spans="1:13" ht="12.75" customHeight="1" x14ac:dyDescent="0.2">
      <c r="A1" s="189" t="s">
        <v>149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3" x14ac:dyDescent="0.2">
      <c r="A2" s="190" t="s">
        <v>297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3" spans="1:13" ht="5.25" customHeight="1" x14ac:dyDescent="0.2">
      <c r="A3" s="69"/>
      <c r="B3" s="75"/>
      <c r="C3" s="75"/>
      <c r="D3" s="75"/>
      <c r="E3" s="75"/>
      <c r="F3" s="75"/>
      <c r="G3" s="75"/>
      <c r="H3" s="75"/>
      <c r="I3" s="75"/>
      <c r="J3" s="75"/>
      <c r="K3" s="15"/>
    </row>
    <row r="4" spans="1:13" x14ac:dyDescent="0.2">
      <c r="A4" s="221" t="s">
        <v>291</v>
      </c>
      <c r="B4" s="222"/>
      <c r="C4" s="222"/>
      <c r="D4" s="222"/>
      <c r="E4" s="222"/>
      <c r="F4" s="222"/>
      <c r="G4" s="222"/>
      <c r="H4" s="222"/>
      <c r="I4" s="222"/>
      <c r="J4" s="222"/>
      <c r="K4" s="223"/>
    </row>
    <row r="5" spans="1:13" ht="24.75" thickBot="1" x14ac:dyDescent="0.25">
      <c r="A5" s="224" t="s">
        <v>42</v>
      </c>
      <c r="B5" s="224"/>
      <c r="C5" s="224"/>
      <c r="D5" s="224"/>
      <c r="E5" s="224"/>
      <c r="F5" s="224"/>
      <c r="G5" s="224"/>
      <c r="H5" s="224"/>
      <c r="I5" s="70" t="s">
        <v>43</v>
      </c>
      <c r="J5" s="72" t="s">
        <v>150</v>
      </c>
      <c r="K5" s="72" t="s">
        <v>151</v>
      </c>
    </row>
    <row r="6" spans="1:13" x14ac:dyDescent="0.2">
      <c r="A6" s="198">
        <v>1</v>
      </c>
      <c r="B6" s="198"/>
      <c r="C6" s="198"/>
      <c r="D6" s="198"/>
      <c r="E6" s="198"/>
      <c r="F6" s="198"/>
      <c r="G6" s="198"/>
      <c r="H6" s="198"/>
      <c r="I6" s="74">
        <v>2</v>
      </c>
      <c r="J6" s="73">
        <v>3</v>
      </c>
      <c r="K6" s="73">
        <v>4</v>
      </c>
    </row>
    <row r="7" spans="1:13" x14ac:dyDescent="0.2">
      <c r="A7" s="183" t="s">
        <v>152</v>
      </c>
      <c r="B7" s="184"/>
      <c r="C7" s="184"/>
      <c r="D7" s="184"/>
      <c r="E7" s="184"/>
      <c r="F7" s="184"/>
      <c r="G7" s="184"/>
      <c r="H7" s="185"/>
      <c r="I7" s="6">
        <v>111</v>
      </c>
      <c r="J7" s="17">
        <f>SUM(J8:J9)</f>
        <v>1808000173</v>
      </c>
      <c r="K7" s="17">
        <f>SUM(K8:K9)</f>
        <v>1923269862</v>
      </c>
      <c r="M7" s="101"/>
    </row>
    <row r="8" spans="1:13" x14ac:dyDescent="0.2">
      <c r="A8" s="186" t="s">
        <v>153</v>
      </c>
      <c r="B8" s="187"/>
      <c r="C8" s="187"/>
      <c r="D8" s="187"/>
      <c r="E8" s="187"/>
      <c r="F8" s="187"/>
      <c r="G8" s="187"/>
      <c r="H8" s="188"/>
      <c r="I8" s="4">
        <v>112</v>
      </c>
      <c r="J8" s="13">
        <v>1755983329</v>
      </c>
      <c r="K8" s="13">
        <v>1870592974</v>
      </c>
      <c r="M8" s="101"/>
    </row>
    <row r="9" spans="1:13" x14ac:dyDescent="0.2">
      <c r="A9" s="186" t="s">
        <v>154</v>
      </c>
      <c r="B9" s="187"/>
      <c r="C9" s="187"/>
      <c r="D9" s="187"/>
      <c r="E9" s="187"/>
      <c r="F9" s="187"/>
      <c r="G9" s="187"/>
      <c r="H9" s="188"/>
      <c r="I9" s="4">
        <v>113</v>
      </c>
      <c r="J9" s="116">
        <v>52016844</v>
      </c>
      <c r="K9" s="13">
        <v>52676888</v>
      </c>
      <c r="M9" s="101"/>
    </row>
    <row r="10" spans="1:13" x14ac:dyDescent="0.2">
      <c r="A10" s="186" t="s">
        <v>155</v>
      </c>
      <c r="B10" s="187"/>
      <c r="C10" s="187"/>
      <c r="D10" s="187"/>
      <c r="E10" s="187"/>
      <c r="F10" s="187"/>
      <c r="G10" s="187"/>
      <c r="H10" s="188"/>
      <c r="I10" s="4">
        <v>114</v>
      </c>
      <c r="J10" s="12">
        <f>J11+J12+J16+J20+J21+J22+J25+J26</f>
        <v>1690634666</v>
      </c>
      <c r="K10" s="12">
        <f>K11+K12+K16+K20+K21+K22+K25+K26</f>
        <v>1834555739</v>
      </c>
      <c r="M10" s="101"/>
    </row>
    <row r="11" spans="1:13" ht="15" customHeight="1" x14ac:dyDescent="0.2">
      <c r="A11" s="108" t="s">
        <v>156</v>
      </c>
      <c r="B11" s="109"/>
      <c r="C11" s="109"/>
      <c r="D11" s="109"/>
      <c r="E11" s="109"/>
      <c r="F11" s="109"/>
      <c r="G11" s="109"/>
      <c r="H11" s="110"/>
      <c r="I11" s="4">
        <v>115</v>
      </c>
      <c r="J11" s="13">
        <v>-17602358</v>
      </c>
      <c r="K11" s="13">
        <v>4698992</v>
      </c>
      <c r="M11" s="101"/>
    </row>
    <row r="12" spans="1:13" x14ac:dyDescent="0.2">
      <c r="A12" s="186" t="s">
        <v>157</v>
      </c>
      <c r="B12" s="187"/>
      <c r="C12" s="187"/>
      <c r="D12" s="187"/>
      <c r="E12" s="187"/>
      <c r="F12" s="187"/>
      <c r="G12" s="187"/>
      <c r="H12" s="188"/>
      <c r="I12" s="4">
        <v>116</v>
      </c>
      <c r="J12" s="12">
        <f>SUM(J13:J15)</f>
        <v>1129844118</v>
      </c>
      <c r="K12" s="12">
        <f>SUM(K13:K15)</f>
        <v>1243529377</v>
      </c>
      <c r="M12" s="101"/>
    </row>
    <row r="13" spans="1:13" x14ac:dyDescent="0.2">
      <c r="A13" s="177" t="s">
        <v>158</v>
      </c>
      <c r="B13" s="178"/>
      <c r="C13" s="178"/>
      <c r="D13" s="178"/>
      <c r="E13" s="178"/>
      <c r="F13" s="178"/>
      <c r="G13" s="178"/>
      <c r="H13" s="179"/>
      <c r="I13" s="4">
        <v>117</v>
      </c>
      <c r="J13" s="13">
        <v>621546584</v>
      </c>
      <c r="K13" s="13">
        <v>691584432</v>
      </c>
      <c r="M13" s="101"/>
    </row>
    <row r="14" spans="1:13" x14ac:dyDescent="0.2">
      <c r="A14" s="177" t="s">
        <v>159</v>
      </c>
      <c r="B14" s="178"/>
      <c r="C14" s="178"/>
      <c r="D14" s="178"/>
      <c r="E14" s="178"/>
      <c r="F14" s="178"/>
      <c r="G14" s="178"/>
      <c r="H14" s="179"/>
      <c r="I14" s="4">
        <v>118</v>
      </c>
      <c r="J14" s="13">
        <v>274035293</v>
      </c>
      <c r="K14" s="13">
        <v>294588801</v>
      </c>
      <c r="M14" s="101"/>
    </row>
    <row r="15" spans="1:13" x14ac:dyDescent="0.2">
      <c r="A15" s="177" t="s">
        <v>160</v>
      </c>
      <c r="B15" s="178"/>
      <c r="C15" s="178"/>
      <c r="D15" s="178"/>
      <c r="E15" s="178"/>
      <c r="F15" s="178"/>
      <c r="G15" s="178"/>
      <c r="H15" s="179"/>
      <c r="I15" s="4">
        <v>119</v>
      </c>
      <c r="J15" s="13">
        <v>234262241</v>
      </c>
      <c r="K15" s="13">
        <v>257356144</v>
      </c>
      <c r="M15" s="101"/>
    </row>
    <row r="16" spans="1:13" x14ac:dyDescent="0.2">
      <c r="A16" s="186" t="s">
        <v>161</v>
      </c>
      <c r="B16" s="187"/>
      <c r="C16" s="187"/>
      <c r="D16" s="187"/>
      <c r="E16" s="187"/>
      <c r="F16" s="187"/>
      <c r="G16" s="187"/>
      <c r="H16" s="188"/>
      <c r="I16" s="4">
        <v>120</v>
      </c>
      <c r="J16" s="12">
        <f>SUM(J17:J19)</f>
        <v>329270249</v>
      </c>
      <c r="K16" s="12">
        <f>SUM(K17:K19)</f>
        <v>340467578</v>
      </c>
      <c r="M16" s="101"/>
    </row>
    <row r="17" spans="1:13" x14ac:dyDescent="0.2">
      <c r="A17" s="177" t="s">
        <v>162</v>
      </c>
      <c r="B17" s="178"/>
      <c r="C17" s="178"/>
      <c r="D17" s="178"/>
      <c r="E17" s="178"/>
      <c r="F17" s="178"/>
      <c r="G17" s="178"/>
      <c r="H17" s="179"/>
      <c r="I17" s="4">
        <v>121</v>
      </c>
      <c r="J17" s="13">
        <v>197696583</v>
      </c>
      <c r="K17" s="13">
        <v>206956256</v>
      </c>
      <c r="M17" s="101"/>
    </row>
    <row r="18" spans="1:13" x14ac:dyDescent="0.2">
      <c r="A18" s="177" t="s">
        <v>163</v>
      </c>
      <c r="B18" s="178"/>
      <c r="C18" s="178"/>
      <c r="D18" s="178"/>
      <c r="E18" s="178"/>
      <c r="F18" s="178"/>
      <c r="G18" s="178"/>
      <c r="H18" s="179"/>
      <c r="I18" s="4">
        <v>122</v>
      </c>
      <c r="J18" s="13">
        <v>83044801</v>
      </c>
      <c r="K18" s="13">
        <v>82456676</v>
      </c>
      <c r="M18" s="101"/>
    </row>
    <row r="19" spans="1:13" x14ac:dyDescent="0.2">
      <c r="A19" s="177" t="s">
        <v>164</v>
      </c>
      <c r="B19" s="178"/>
      <c r="C19" s="178"/>
      <c r="D19" s="178"/>
      <c r="E19" s="178"/>
      <c r="F19" s="178"/>
      <c r="G19" s="178"/>
      <c r="H19" s="179"/>
      <c r="I19" s="4">
        <v>123</v>
      </c>
      <c r="J19" s="13">
        <v>48528865</v>
      </c>
      <c r="K19" s="13">
        <v>51054646</v>
      </c>
      <c r="M19" s="101"/>
    </row>
    <row r="20" spans="1:13" x14ac:dyDescent="0.2">
      <c r="A20" s="186" t="s">
        <v>165</v>
      </c>
      <c r="B20" s="187"/>
      <c r="C20" s="187"/>
      <c r="D20" s="187"/>
      <c r="E20" s="187"/>
      <c r="F20" s="187"/>
      <c r="G20" s="187"/>
      <c r="H20" s="188"/>
      <c r="I20" s="4">
        <v>124</v>
      </c>
      <c r="J20" s="13">
        <v>76457368</v>
      </c>
      <c r="K20" s="13">
        <v>84203492</v>
      </c>
      <c r="M20" s="101"/>
    </row>
    <row r="21" spans="1:13" x14ac:dyDescent="0.2">
      <c r="A21" s="186" t="s">
        <v>166</v>
      </c>
      <c r="B21" s="187"/>
      <c r="C21" s="187"/>
      <c r="D21" s="187"/>
      <c r="E21" s="187"/>
      <c r="F21" s="187"/>
      <c r="G21" s="187"/>
      <c r="H21" s="188"/>
      <c r="I21" s="4">
        <v>125</v>
      </c>
      <c r="J21" s="13">
        <v>134979825</v>
      </c>
      <c r="K21" s="13">
        <v>110595783</v>
      </c>
      <c r="M21" s="101"/>
    </row>
    <row r="22" spans="1:13" x14ac:dyDescent="0.2">
      <c r="A22" s="186" t="s">
        <v>167</v>
      </c>
      <c r="B22" s="187"/>
      <c r="C22" s="187"/>
      <c r="D22" s="187"/>
      <c r="E22" s="187"/>
      <c r="F22" s="187"/>
      <c r="G22" s="187"/>
      <c r="H22" s="188"/>
      <c r="I22" s="4">
        <v>126</v>
      </c>
      <c r="J22" s="12">
        <f>SUM(J23:J24)</f>
        <v>0</v>
      </c>
      <c r="K22" s="12">
        <f>SUM(K23:K24)</f>
        <v>11532957</v>
      </c>
      <c r="M22" s="101"/>
    </row>
    <row r="23" spans="1:13" x14ac:dyDescent="0.2">
      <c r="A23" s="177" t="s">
        <v>168</v>
      </c>
      <c r="B23" s="178"/>
      <c r="C23" s="178"/>
      <c r="D23" s="178"/>
      <c r="E23" s="178"/>
      <c r="F23" s="178"/>
      <c r="G23" s="178"/>
      <c r="H23" s="179"/>
      <c r="I23" s="4">
        <v>127</v>
      </c>
      <c r="J23" s="13">
        <v>0</v>
      </c>
      <c r="K23" s="13">
        <v>0</v>
      </c>
      <c r="M23" s="101"/>
    </row>
    <row r="24" spans="1:13" x14ac:dyDescent="0.2">
      <c r="A24" s="177" t="s">
        <v>169</v>
      </c>
      <c r="B24" s="178"/>
      <c r="C24" s="178"/>
      <c r="D24" s="178"/>
      <c r="E24" s="178"/>
      <c r="F24" s="178"/>
      <c r="G24" s="178"/>
      <c r="H24" s="179"/>
      <c r="I24" s="4">
        <v>128</v>
      </c>
      <c r="J24" s="13">
        <v>0</v>
      </c>
      <c r="K24" s="13">
        <v>11532957</v>
      </c>
      <c r="M24" s="101"/>
    </row>
    <row r="25" spans="1:13" x14ac:dyDescent="0.2">
      <c r="A25" s="186" t="s">
        <v>170</v>
      </c>
      <c r="B25" s="187"/>
      <c r="C25" s="187"/>
      <c r="D25" s="187"/>
      <c r="E25" s="187"/>
      <c r="F25" s="187"/>
      <c r="G25" s="187"/>
      <c r="H25" s="188"/>
      <c r="I25" s="4">
        <v>129</v>
      </c>
      <c r="J25" s="13">
        <v>0</v>
      </c>
      <c r="K25" s="13">
        <v>0</v>
      </c>
      <c r="M25" s="101"/>
    </row>
    <row r="26" spans="1:13" x14ac:dyDescent="0.2">
      <c r="A26" s="186" t="s">
        <v>171</v>
      </c>
      <c r="B26" s="187"/>
      <c r="C26" s="187"/>
      <c r="D26" s="187"/>
      <c r="E26" s="187"/>
      <c r="F26" s="187"/>
      <c r="G26" s="187"/>
      <c r="H26" s="188"/>
      <c r="I26" s="4">
        <v>130</v>
      </c>
      <c r="J26" s="13">
        <v>37685464</v>
      </c>
      <c r="K26" s="13">
        <v>39527560</v>
      </c>
      <c r="M26" s="101"/>
    </row>
    <row r="27" spans="1:13" x14ac:dyDescent="0.2">
      <c r="A27" s="186" t="s">
        <v>172</v>
      </c>
      <c r="B27" s="187"/>
      <c r="C27" s="187"/>
      <c r="D27" s="187"/>
      <c r="E27" s="187"/>
      <c r="F27" s="187"/>
      <c r="G27" s="187"/>
      <c r="H27" s="188"/>
      <c r="I27" s="4">
        <v>131</v>
      </c>
      <c r="J27" s="12">
        <f>SUM(J28:J32)</f>
        <v>149915871</v>
      </c>
      <c r="K27" s="12">
        <f>SUM(K28:K32)</f>
        <v>109269449</v>
      </c>
      <c r="M27" s="101"/>
    </row>
    <row r="28" spans="1:13" x14ac:dyDescent="0.2">
      <c r="A28" s="186" t="s">
        <v>173</v>
      </c>
      <c r="B28" s="187"/>
      <c r="C28" s="187"/>
      <c r="D28" s="187"/>
      <c r="E28" s="187"/>
      <c r="F28" s="187"/>
      <c r="G28" s="187"/>
      <c r="H28" s="188"/>
      <c r="I28" s="4">
        <v>132</v>
      </c>
      <c r="J28" s="13">
        <v>120022743</v>
      </c>
      <c r="K28" s="13">
        <v>93760567</v>
      </c>
      <c r="M28" s="101"/>
    </row>
    <row r="29" spans="1:13" x14ac:dyDescent="0.2">
      <c r="A29" s="186" t="s">
        <v>174</v>
      </c>
      <c r="B29" s="187"/>
      <c r="C29" s="187"/>
      <c r="D29" s="187"/>
      <c r="E29" s="187"/>
      <c r="F29" s="187"/>
      <c r="G29" s="187"/>
      <c r="H29" s="188"/>
      <c r="I29" s="4">
        <v>133</v>
      </c>
      <c r="J29" s="13">
        <v>29890863</v>
      </c>
      <c r="K29" s="13">
        <v>14718676</v>
      </c>
      <c r="M29" s="101"/>
    </row>
    <row r="30" spans="1:13" x14ac:dyDescent="0.2">
      <c r="A30" s="186" t="s">
        <v>175</v>
      </c>
      <c r="B30" s="187"/>
      <c r="C30" s="187"/>
      <c r="D30" s="187"/>
      <c r="E30" s="187"/>
      <c r="F30" s="187"/>
      <c r="G30" s="187"/>
      <c r="H30" s="188"/>
      <c r="I30" s="4">
        <v>134</v>
      </c>
      <c r="J30" s="13">
        <v>0</v>
      </c>
      <c r="K30" s="13">
        <v>0</v>
      </c>
      <c r="M30" s="101"/>
    </row>
    <row r="31" spans="1:13" x14ac:dyDescent="0.2">
      <c r="A31" s="186" t="s">
        <v>176</v>
      </c>
      <c r="B31" s="187"/>
      <c r="C31" s="187"/>
      <c r="D31" s="187"/>
      <c r="E31" s="187"/>
      <c r="F31" s="187"/>
      <c r="G31" s="187"/>
      <c r="H31" s="188"/>
      <c r="I31" s="4">
        <v>135</v>
      </c>
      <c r="J31" s="13">
        <v>2265</v>
      </c>
      <c r="K31" s="13">
        <v>790206</v>
      </c>
      <c r="M31" s="101"/>
    </row>
    <row r="32" spans="1:13" x14ac:dyDescent="0.2">
      <c r="A32" s="186" t="s">
        <v>177</v>
      </c>
      <c r="B32" s="187"/>
      <c r="C32" s="187"/>
      <c r="D32" s="187"/>
      <c r="E32" s="187"/>
      <c r="F32" s="187"/>
      <c r="G32" s="187"/>
      <c r="H32" s="188"/>
      <c r="I32" s="4">
        <v>136</v>
      </c>
      <c r="J32" s="13">
        <v>0</v>
      </c>
      <c r="K32" s="13">
        <v>0</v>
      </c>
      <c r="M32" s="101"/>
    </row>
    <row r="33" spans="1:13" x14ac:dyDescent="0.2">
      <c r="A33" s="186" t="s">
        <v>178</v>
      </c>
      <c r="B33" s="187"/>
      <c r="C33" s="187"/>
      <c r="D33" s="187"/>
      <c r="E33" s="187"/>
      <c r="F33" s="187"/>
      <c r="G33" s="187"/>
      <c r="H33" s="188"/>
      <c r="I33" s="4">
        <v>137</v>
      </c>
      <c r="J33" s="12">
        <f>SUM(J34:J37)</f>
        <v>65222306</v>
      </c>
      <c r="K33" s="12">
        <f>SUM(K34:K37)</f>
        <v>53688491</v>
      </c>
      <c r="M33" s="101"/>
    </row>
    <row r="34" spans="1:13" x14ac:dyDescent="0.2">
      <c r="A34" s="186" t="s">
        <v>179</v>
      </c>
      <c r="B34" s="187"/>
      <c r="C34" s="187"/>
      <c r="D34" s="187"/>
      <c r="E34" s="187"/>
      <c r="F34" s="187"/>
      <c r="G34" s="187"/>
      <c r="H34" s="188"/>
      <c r="I34" s="4">
        <v>138</v>
      </c>
      <c r="J34" s="13">
        <v>2125866</v>
      </c>
      <c r="K34" s="13">
        <v>7347849</v>
      </c>
      <c r="M34" s="101"/>
    </row>
    <row r="35" spans="1:13" x14ac:dyDescent="0.2">
      <c r="A35" s="186" t="s">
        <v>180</v>
      </c>
      <c r="B35" s="187"/>
      <c r="C35" s="187"/>
      <c r="D35" s="187"/>
      <c r="E35" s="187"/>
      <c r="F35" s="187"/>
      <c r="G35" s="187"/>
      <c r="H35" s="188"/>
      <c r="I35" s="4">
        <v>139</v>
      </c>
      <c r="J35" s="13">
        <v>63053539</v>
      </c>
      <c r="K35" s="13">
        <v>39674262</v>
      </c>
      <c r="M35" s="101"/>
    </row>
    <row r="36" spans="1:13" x14ac:dyDescent="0.2">
      <c r="A36" s="186" t="s">
        <v>181</v>
      </c>
      <c r="B36" s="187"/>
      <c r="C36" s="187"/>
      <c r="D36" s="187"/>
      <c r="E36" s="187"/>
      <c r="F36" s="187"/>
      <c r="G36" s="187"/>
      <c r="H36" s="188"/>
      <c r="I36" s="4">
        <v>140</v>
      </c>
      <c r="J36" s="13">
        <v>42901</v>
      </c>
      <c r="K36" s="13">
        <v>11690</v>
      </c>
      <c r="M36" s="101"/>
    </row>
    <row r="37" spans="1:13" x14ac:dyDescent="0.2">
      <c r="A37" s="186" t="s">
        <v>182</v>
      </c>
      <c r="B37" s="187"/>
      <c r="C37" s="187"/>
      <c r="D37" s="187"/>
      <c r="E37" s="187"/>
      <c r="F37" s="187"/>
      <c r="G37" s="187"/>
      <c r="H37" s="188"/>
      <c r="I37" s="4">
        <v>141</v>
      </c>
      <c r="J37" s="13">
        <v>0</v>
      </c>
      <c r="K37" s="13">
        <v>6654690</v>
      </c>
      <c r="M37" s="101"/>
    </row>
    <row r="38" spans="1:13" x14ac:dyDescent="0.2">
      <c r="A38" s="186" t="s">
        <v>183</v>
      </c>
      <c r="B38" s="187"/>
      <c r="C38" s="187"/>
      <c r="D38" s="187"/>
      <c r="E38" s="187"/>
      <c r="F38" s="187"/>
      <c r="G38" s="187"/>
      <c r="H38" s="188"/>
      <c r="I38" s="4">
        <v>142</v>
      </c>
      <c r="J38" s="13">
        <v>0</v>
      </c>
      <c r="K38" s="13">
        <v>0</v>
      </c>
      <c r="M38" s="101"/>
    </row>
    <row r="39" spans="1:13" x14ac:dyDescent="0.2">
      <c r="A39" s="186" t="s">
        <v>184</v>
      </c>
      <c r="B39" s="187"/>
      <c r="C39" s="187"/>
      <c r="D39" s="187"/>
      <c r="E39" s="187"/>
      <c r="F39" s="187"/>
      <c r="G39" s="187"/>
      <c r="H39" s="188"/>
      <c r="I39" s="4">
        <v>143</v>
      </c>
      <c r="J39" s="13">
        <v>0</v>
      </c>
      <c r="K39" s="13">
        <v>0</v>
      </c>
      <c r="M39" s="101"/>
    </row>
    <row r="40" spans="1:13" x14ac:dyDescent="0.2">
      <c r="A40" s="186" t="s">
        <v>185</v>
      </c>
      <c r="B40" s="187"/>
      <c r="C40" s="187"/>
      <c r="D40" s="187"/>
      <c r="E40" s="187"/>
      <c r="F40" s="187"/>
      <c r="G40" s="187"/>
      <c r="H40" s="188"/>
      <c r="I40" s="4">
        <v>144</v>
      </c>
      <c r="J40" s="13">
        <v>0</v>
      </c>
      <c r="K40" s="13">
        <v>0</v>
      </c>
      <c r="M40" s="101"/>
    </row>
    <row r="41" spans="1:13" x14ac:dyDescent="0.2">
      <c r="A41" s="186" t="s">
        <v>186</v>
      </c>
      <c r="B41" s="187"/>
      <c r="C41" s="187"/>
      <c r="D41" s="187"/>
      <c r="E41" s="187"/>
      <c r="F41" s="187"/>
      <c r="G41" s="187"/>
      <c r="H41" s="188"/>
      <c r="I41" s="4">
        <v>145</v>
      </c>
      <c r="J41" s="13">
        <v>0</v>
      </c>
      <c r="K41" s="13">
        <v>0</v>
      </c>
      <c r="M41" s="101"/>
    </row>
    <row r="42" spans="1:13" x14ac:dyDescent="0.2">
      <c r="A42" s="186" t="s">
        <v>187</v>
      </c>
      <c r="B42" s="187"/>
      <c r="C42" s="187"/>
      <c r="D42" s="187"/>
      <c r="E42" s="187"/>
      <c r="F42" s="187"/>
      <c r="G42" s="187"/>
      <c r="H42" s="188"/>
      <c r="I42" s="4">
        <v>146</v>
      </c>
      <c r="J42" s="12">
        <f>J7+J27+J38+J40</f>
        <v>1957916044</v>
      </c>
      <c r="K42" s="12">
        <f>K7+K27+K38+K40</f>
        <v>2032539311</v>
      </c>
      <c r="M42" s="101"/>
    </row>
    <row r="43" spans="1:13" x14ac:dyDescent="0.2">
      <c r="A43" s="186" t="s">
        <v>188</v>
      </c>
      <c r="B43" s="187"/>
      <c r="C43" s="187"/>
      <c r="D43" s="187"/>
      <c r="E43" s="187"/>
      <c r="F43" s="187"/>
      <c r="G43" s="187"/>
      <c r="H43" s="188"/>
      <c r="I43" s="4">
        <v>147</v>
      </c>
      <c r="J43" s="12">
        <f>J10+J33+J39+J41</f>
        <v>1755856972</v>
      </c>
      <c r="K43" s="12">
        <f>K10+K33+K39+K41</f>
        <v>1888244230</v>
      </c>
      <c r="M43" s="101"/>
    </row>
    <row r="44" spans="1:13" x14ac:dyDescent="0.2">
      <c r="A44" s="186" t="s">
        <v>189</v>
      </c>
      <c r="B44" s="187"/>
      <c r="C44" s="187"/>
      <c r="D44" s="187"/>
      <c r="E44" s="187"/>
      <c r="F44" s="187"/>
      <c r="G44" s="187"/>
      <c r="H44" s="188"/>
      <c r="I44" s="4">
        <v>148</v>
      </c>
      <c r="J44" s="12">
        <f>J42-J43</f>
        <v>202059072</v>
      </c>
      <c r="K44" s="12">
        <f>K42-K43</f>
        <v>144295081</v>
      </c>
      <c r="M44" s="101"/>
    </row>
    <row r="45" spans="1:13" x14ac:dyDescent="0.2">
      <c r="A45" s="199" t="s">
        <v>190</v>
      </c>
      <c r="B45" s="200"/>
      <c r="C45" s="200"/>
      <c r="D45" s="200"/>
      <c r="E45" s="200"/>
      <c r="F45" s="200"/>
      <c r="G45" s="200"/>
      <c r="H45" s="201"/>
      <c r="I45" s="4">
        <v>149</v>
      </c>
      <c r="J45" s="12">
        <f>IF(J42&gt;J43,J42-J43,0)</f>
        <v>202059072</v>
      </c>
      <c r="K45" s="12">
        <f>IF(K42&gt;K43,K42-K43,0)</f>
        <v>144295081</v>
      </c>
      <c r="M45" s="101"/>
    </row>
    <row r="46" spans="1:13" x14ac:dyDescent="0.2">
      <c r="A46" s="199" t="s">
        <v>191</v>
      </c>
      <c r="B46" s="200"/>
      <c r="C46" s="200"/>
      <c r="D46" s="200"/>
      <c r="E46" s="200"/>
      <c r="F46" s="200"/>
      <c r="G46" s="200"/>
      <c r="H46" s="201"/>
      <c r="I46" s="4">
        <v>150</v>
      </c>
      <c r="J46" s="12">
        <f>IF(J43&gt;J42,J43-J42,0)</f>
        <v>0</v>
      </c>
      <c r="K46" s="12">
        <f>IF(K43&gt;K42,K43-K42,0)</f>
        <v>0</v>
      </c>
      <c r="M46" s="101"/>
    </row>
    <row r="47" spans="1:13" x14ac:dyDescent="0.2">
      <c r="A47" s="186" t="s">
        <v>192</v>
      </c>
      <c r="B47" s="187"/>
      <c r="C47" s="187"/>
      <c r="D47" s="187"/>
      <c r="E47" s="187"/>
      <c r="F47" s="187"/>
      <c r="G47" s="187"/>
      <c r="H47" s="188"/>
      <c r="I47" s="4">
        <v>151</v>
      </c>
      <c r="J47" s="13">
        <v>385235</v>
      </c>
      <c r="K47" s="13">
        <v>-12676725</v>
      </c>
      <c r="M47" s="101"/>
    </row>
    <row r="48" spans="1:13" x14ac:dyDescent="0.2">
      <c r="A48" s="186" t="s">
        <v>193</v>
      </c>
      <c r="B48" s="187"/>
      <c r="C48" s="187"/>
      <c r="D48" s="187"/>
      <c r="E48" s="187"/>
      <c r="F48" s="187"/>
      <c r="G48" s="187"/>
      <c r="H48" s="188"/>
      <c r="I48" s="4">
        <v>152</v>
      </c>
      <c r="J48" s="12">
        <f>J44-J47</f>
        <v>201673837</v>
      </c>
      <c r="K48" s="12">
        <f>K44-K47</f>
        <v>156971806</v>
      </c>
      <c r="M48" s="101"/>
    </row>
    <row r="49" spans="1:13" x14ac:dyDescent="0.2">
      <c r="A49" s="199" t="s">
        <v>194</v>
      </c>
      <c r="B49" s="200"/>
      <c r="C49" s="200"/>
      <c r="D49" s="200"/>
      <c r="E49" s="200"/>
      <c r="F49" s="200"/>
      <c r="G49" s="200"/>
      <c r="H49" s="201"/>
      <c r="I49" s="4">
        <v>153</v>
      </c>
      <c r="J49" s="12">
        <f>IF(J48&gt;0,J48,0)</f>
        <v>201673837</v>
      </c>
      <c r="K49" s="12">
        <f>IF(K48&gt;0,K48,0)</f>
        <v>156971806</v>
      </c>
      <c r="M49" s="101"/>
    </row>
    <row r="50" spans="1:13" x14ac:dyDescent="0.2">
      <c r="A50" s="225" t="s">
        <v>195</v>
      </c>
      <c r="B50" s="226"/>
      <c r="C50" s="226"/>
      <c r="D50" s="226"/>
      <c r="E50" s="226"/>
      <c r="F50" s="226"/>
      <c r="G50" s="226"/>
      <c r="H50" s="227"/>
      <c r="I50" s="5">
        <v>154</v>
      </c>
      <c r="J50" s="16">
        <f>IF(J48&lt;0,-J48,0)</f>
        <v>0</v>
      </c>
      <c r="K50" s="16">
        <f>IF(K48&lt;0,-K48,0)</f>
        <v>0</v>
      </c>
      <c r="M50" s="101"/>
    </row>
    <row r="51" spans="1:13" x14ac:dyDescent="0.2">
      <c r="A51" s="205" t="s">
        <v>196</v>
      </c>
      <c r="B51" s="213"/>
      <c r="C51" s="213"/>
      <c r="D51" s="213"/>
      <c r="E51" s="213"/>
      <c r="F51" s="213"/>
      <c r="G51" s="213"/>
      <c r="H51" s="213"/>
      <c r="I51" s="228"/>
      <c r="J51" s="228"/>
      <c r="K51" s="229"/>
      <c r="M51" s="101"/>
    </row>
    <row r="52" spans="1:13" x14ac:dyDescent="0.2">
      <c r="A52" s="183" t="s">
        <v>197</v>
      </c>
      <c r="B52" s="184"/>
      <c r="C52" s="184"/>
      <c r="D52" s="184"/>
      <c r="E52" s="184"/>
      <c r="F52" s="184"/>
      <c r="G52" s="184"/>
      <c r="H52" s="184"/>
      <c r="I52" s="216"/>
      <c r="J52" s="216"/>
      <c r="K52" s="217"/>
      <c r="M52" s="101"/>
    </row>
    <row r="53" spans="1:13" x14ac:dyDescent="0.2">
      <c r="A53" s="230" t="s">
        <v>198</v>
      </c>
      <c r="B53" s="231"/>
      <c r="C53" s="231"/>
      <c r="D53" s="231"/>
      <c r="E53" s="231"/>
      <c r="F53" s="231"/>
      <c r="G53" s="231"/>
      <c r="H53" s="232"/>
      <c r="I53" s="4">
        <v>155</v>
      </c>
      <c r="J53" s="13">
        <v>0</v>
      </c>
      <c r="K53" s="13">
        <v>0</v>
      </c>
      <c r="M53" s="101"/>
    </row>
    <row r="54" spans="1:13" x14ac:dyDescent="0.2">
      <c r="A54" s="230" t="s">
        <v>199</v>
      </c>
      <c r="B54" s="231"/>
      <c r="C54" s="231"/>
      <c r="D54" s="231"/>
      <c r="E54" s="231"/>
      <c r="F54" s="231"/>
      <c r="G54" s="231"/>
      <c r="H54" s="232"/>
      <c r="I54" s="4">
        <v>156</v>
      </c>
      <c r="J54" s="14">
        <v>0</v>
      </c>
      <c r="K54" s="14">
        <v>0</v>
      </c>
      <c r="M54" s="101"/>
    </row>
    <row r="55" spans="1:13" x14ac:dyDescent="0.2">
      <c r="A55" s="205" t="s">
        <v>200</v>
      </c>
      <c r="B55" s="213"/>
      <c r="C55" s="213"/>
      <c r="D55" s="213"/>
      <c r="E55" s="213"/>
      <c r="F55" s="213"/>
      <c r="G55" s="213"/>
      <c r="H55" s="213"/>
      <c r="I55" s="228"/>
      <c r="J55" s="228"/>
      <c r="K55" s="229"/>
      <c r="M55" s="101"/>
    </row>
    <row r="56" spans="1:13" x14ac:dyDescent="0.2">
      <c r="A56" s="183" t="s">
        <v>201</v>
      </c>
      <c r="B56" s="184"/>
      <c r="C56" s="184"/>
      <c r="D56" s="184"/>
      <c r="E56" s="184"/>
      <c r="F56" s="184"/>
      <c r="G56" s="184"/>
      <c r="H56" s="185"/>
      <c r="I56" s="18">
        <v>157</v>
      </c>
      <c r="J56" s="11">
        <f>J48</f>
        <v>201673837</v>
      </c>
      <c r="K56" s="11">
        <f>K48</f>
        <v>156971806</v>
      </c>
      <c r="M56" s="101"/>
    </row>
    <row r="57" spans="1:13" x14ac:dyDescent="0.2">
      <c r="A57" s="186" t="s">
        <v>202</v>
      </c>
      <c r="B57" s="187"/>
      <c r="C57" s="187"/>
      <c r="D57" s="187"/>
      <c r="E57" s="187"/>
      <c r="F57" s="187"/>
      <c r="G57" s="187"/>
      <c r="H57" s="188"/>
      <c r="I57" s="4">
        <v>158</v>
      </c>
      <c r="J57" s="12">
        <f>SUM(J58:J64)</f>
        <v>0</v>
      </c>
      <c r="K57" s="12">
        <f>SUM(K58:K64)</f>
        <v>-49469</v>
      </c>
      <c r="M57" s="101"/>
    </row>
    <row r="58" spans="1:13" x14ac:dyDescent="0.2">
      <c r="A58" s="186" t="s">
        <v>203</v>
      </c>
      <c r="B58" s="187"/>
      <c r="C58" s="187"/>
      <c r="D58" s="187"/>
      <c r="E58" s="187"/>
      <c r="F58" s="187"/>
      <c r="G58" s="187"/>
      <c r="H58" s="188"/>
      <c r="I58" s="4">
        <v>159</v>
      </c>
      <c r="J58" s="13">
        <v>0</v>
      </c>
      <c r="K58" s="13">
        <v>0</v>
      </c>
      <c r="M58" s="101"/>
    </row>
    <row r="59" spans="1:13" x14ac:dyDescent="0.2">
      <c r="A59" s="186" t="s">
        <v>204</v>
      </c>
      <c r="B59" s="187"/>
      <c r="C59" s="187"/>
      <c r="D59" s="187"/>
      <c r="E59" s="187"/>
      <c r="F59" s="187"/>
      <c r="G59" s="187"/>
      <c r="H59" s="188"/>
      <c r="I59" s="4">
        <v>160</v>
      </c>
      <c r="J59" s="13">
        <v>0</v>
      </c>
      <c r="K59" s="13">
        <v>0</v>
      </c>
      <c r="M59" s="101"/>
    </row>
    <row r="60" spans="1:13" x14ac:dyDescent="0.2">
      <c r="A60" s="186" t="s">
        <v>205</v>
      </c>
      <c r="B60" s="187"/>
      <c r="C60" s="187"/>
      <c r="D60" s="187"/>
      <c r="E60" s="187"/>
      <c r="F60" s="187"/>
      <c r="G60" s="187"/>
      <c r="H60" s="188"/>
      <c r="I60" s="4">
        <v>161</v>
      </c>
      <c r="J60" s="13">
        <v>0</v>
      </c>
      <c r="K60" s="13">
        <v>0</v>
      </c>
      <c r="M60" s="101"/>
    </row>
    <row r="61" spans="1:13" x14ac:dyDescent="0.2">
      <c r="A61" s="186" t="s">
        <v>206</v>
      </c>
      <c r="B61" s="187"/>
      <c r="C61" s="187"/>
      <c r="D61" s="187"/>
      <c r="E61" s="187"/>
      <c r="F61" s="187"/>
      <c r="G61" s="187"/>
      <c r="H61" s="188"/>
      <c r="I61" s="4">
        <v>162</v>
      </c>
      <c r="J61" s="13">
        <v>0</v>
      </c>
      <c r="K61" s="13">
        <v>0</v>
      </c>
      <c r="M61" s="101"/>
    </row>
    <row r="62" spans="1:13" x14ac:dyDescent="0.2">
      <c r="A62" s="186" t="s">
        <v>207</v>
      </c>
      <c r="B62" s="187"/>
      <c r="C62" s="187"/>
      <c r="D62" s="187"/>
      <c r="E62" s="187"/>
      <c r="F62" s="187"/>
      <c r="G62" s="187"/>
      <c r="H62" s="188"/>
      <c r="I62" s="4">
        <v>163</v>
      </c>
      <c r="J62" s="13">
        <v>0</v>
      </c>
      <c r="K62" s="13">
        <v>0</v>
      </c>
      <c r="M62" s="101"/>
    </row>
    <row r="63" spans="1:13" x14ac:dyDescent="0.2">
      <c r="A63" s="186" t="s">
        <v>208</v>
      </c>
      <c r="B63" s="187"/>
      <c r="C63" s="187"/>
      <c r="D63" s="187"/>
      <c r="E63" s="187"/>
      <c r="F63" s="187"/>
      <c r="G63" s="187"/>
      <c r="H63" s="188"/>
      <c r="I63" s="4">
        <v>164</v>
      </c>
      <c r="J63" s="13">
        <v>0</v>
      </c>
      <c r="K63" s="13">
        <v>0</v>
      </c>
      <c r="M63" s="101"/>
    </row>
    <row r="64" spans="1:13" x14ac:dyDescent="0.2">
      <c r="A64" s="186" t="s">
        <v>209</v>
      </c>
      <c r="B64" s="187"/>
      <c r="C64" s="187"/>
      <c r="D64" s="187"/>
      <c r="E64" s="187"/>
      <c r="F64" s="187"/>
      <c r="G64" s="187"/>
      <c r="H64" s="188"/>
      <c r="I64" s="4">
        <v>165</v>
      </c>
      <c r="J64" s="13">
        <v>0</v>
      </c>
      <c r="K64" s="13">
        <v>-49469</v>
      </c>
      <c r="M64" s="101"/>
    </row>
    <row r="65" spans="1:13" x14ac:dyDescent="0.2">
      <c r="A65" s="186" t="s">
        <v>210</v>
      </c>
      <c r="B65" s="187"/>
      <c r="C65" s="187"/>
      <c r="D65" s="187"/>
      <c r="E65" s="187"/>
      <c r="F65" s="187"/>
      <c r="G65" s="187"/>
      <c r="H65" s="188"/>
      <c r="I65" s="4">
        <v>166</v>
      </c>
      <c r="J65" s="13">
        <v>0</v>
      </c>
      <c r="K65" s="13">
        <v>0</v>
      </c>
      <c r="M65" s="101"/>
    </row>
    <row r="66" spans="1:13" x14ac:dyDescent="0.2">
      <c r="A66" s="186" t="s">
        <v>211</v>
      </c>
      <c r="B66" s="187"/>
      <c r="C66" s="187"/>
      <c r="D66" s="187"/>
      <c r="E66" s="187"/>
      <c r="F66" s="187"/>
      <c r="G66" s="187"/>
      <c r="H66" s="188"/>
      <c r="I66" s="4">
        <v>167</v>
      </c>
      <c r="J66" s="12">
        <f>J57-J65</f>
        <v>0</v>
      </c>
      <c r="K66" s="12">
        <f>K57-K65</f>
        <v>-49469</v>
      </c>
      <c r="M66" s="101"/>
    </row>
    <row r="67" spans="1:13" x14ac:dyDescent="0.2">
      <c r="A67" s="186" t="s">
        <v>212</v>
      </c>
      <c r="B67" s="187"/>
      <c r="C67" s="187"/>
      <c r="D67" s="187"/>
      <c r="E67" s="187"/>
      <c r="F67" s="187"/>
      <c r="G67" s="187"/>
      <c r="H67" s="188"/>
      <c r="I67" s="4">
        <v>168</v>
      </c>
      <c r="J67" s="16">
        <f>J56+J66</f>
        <v>201673837</v>
      </c>
      <c r="K67" s="16">
        <f>K56+K66</f>
        <v>156922337</v>
      </c>
      <c r="M67" s="101"/>
    </row>
    <row r="68" spans="1:13" x14ac:dyDescent="0.2">
      <c r="A68" s="205" t="s">
        <v>213</v>
      </c>
      <c r="B68" s="213"/>
      <c r="C68" s="213"/>
      <c r="D68" s="213"/>
      <c r="E68" s="213"/>
      <c r="F68" s="213"/>
      <c r="G68" s="213"/>
      <c r="H68" s="213"/>
      <c r="I68" s="228"/>
      <c r="J68" s="228"/>
      <c r="K68" s="229"/>
      <c r="M68" s="101"/>
    </row>
    <row r="69" spans="1:13" x14ac:dyDescent="0.2">
      <c r="A69" s="183" t="s">
        <v>214</v>
      </c>
      <c r="B69" s="184"/>
      <c r="C69" s="184"/>
      <c r="D69" s="184"/>
      <c r="E69" s="184"/>
      <c r="F69" s="184"/>
      <c r="G69" s="184"/>
      <c r="H69" s="184"/>
      <c r="I69" s="216"/>
      <c r="J69" s="216"/>
      <c r="K69" s="217"/>
      <c r="M69" s="101"/>
    </row>
    <row r="70" spans="1:13" x14ac:dyDescent="0.2">
      <c r="A70" s="230" t="s">
        <v>198</v>
      </c>
      <c r="B70" s="231"/>
      <c r="C70" s="231"/>
      <c r="D70" s="231"/>
      <c r="E70" s="231"/>
      <c r="F70" s="231"/>
      <c r="G70" s="231"/>
      <c r="H70" s="232"/>
      <c r="I70" s="4">
        <v>169</v>
      </c>
      <c r="J70" s="116">
        <v>0</v>
      </c>
      <c r="K70" s="116">
        <v>0</v>
      </c>
      <c r="M70" s="101"/>
    </row>
    <row r="71" spans="1:13" x14ac:dyDescent="0.2">
      <c r="A71" s="233" t="s">
        <v>199</v>
      </c>
      <c r="B71" s="234"/>
      <c r="C71" s="234"/>
      <c r="D71" s="234"/>
      <c r="E71" s="234"/>
      <c r="F71" s="234"/>
      <c r="G71" s="234"/>
      <c r="H71" s="235"/>
      <c r="I71" s="7">
        <v>170</v>
      </c>
      <c r="J71" s="14">
        <v>0</v>
      </c>
      <c r="K71" s="14">
        <v>0</v>
      </c>
      <c r="M71" s="101"/>
    </row>
    <row r="72" spans="1:13" x14ac:dyDescent="0.2">
      <c r="K72" s="101"/>
    </row>
  </sheetData>
  <mergeCells count="69">
    <mergeCell ref="A69:K69"/>
    <mergeCell ref="A70:H70"/>
    <mergeCell ref="A71:H71"/>
    <mergeCell ref="A65:H65"/>
    <mergeCell ref="A66:H66"/>
    <mergeCell ref="A67:H67"/>
    <mergeCell ref="A68:K68"/>
    <mergeCell ref="A63:H63"/>
    <mergeCell ref="A64:H64"/>
    <mergeCell ref="A49:H49"/>
    <mergeCell ref="A50:H50"/>
    <mergeCell ref="A51:K51"/>
    <mergeCell ref="A52:K52"/>
    <mergeCell ref="A53:H53"/>
    <mergeCell ref="A54:H54"/>
    <mergeCell ref="A55:K55"/>
    <mergeCell ref="A56:H56"/>
    <mergeCell ref="A57:H57"/>
    <mergeCell ref="A58:H58"/>
    <mergeCell ref="A59:H59"/>
    <mergeCell ref="A60:H60"/>
    <mergeCell ref="A61:H61"/>
    <mergeCell ref="A62:H62"/>
    <mergeCell ref="A47:H47"/>
    <mergeCell ref="A48:H48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1:H31"/>
    <mergeCell ref="A32:H32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1:K1"/>
    <mergeCell ref="A15:H15"/>
    <mergeCell ref="A16:H16"/>
    <mergeCell ref="A4:K4"/>
    <mergeCell ref="A5:H5"/>
    <mergeCell ref="A6:H6"/>
    <mergeCell ref="A7:H7"/>
    <mergeCell ref="A8:H8"/>
    <mergeCell ref="A9:H9"/>
    <mergeCell ref="A10:H10"/>
    <mergeCell ref="A12:H12"/>
    <mergeCell ref="A13:H13"/>
    <mergeCell ref="A14:H14"/>
    <mergeCell ref="A2:K2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3:K54 J70:K71 J47:K47 J56:K6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K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2:K46 J48:K50 J7:K10">
      <formula1>0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53"/>
  <sheetViews>
    <sheetView showGridLines="0" topLeftCell="A28" zoomScale="120" zoomScaleNormal="120" zoomScaleSheetLayoutView="100" workbookViewId="0">
      <selection activeCell="L27" sqref="L27"/>
    </sheetView>
  </sheetViews>
  <sheetFormatPr defaultRowHeight="12.75" x14ac:dyDescent="0.2"/>
  <cols>
    <col min="3" max="3" width="5" customWidth="1"/>
    <col min="7" max="7" width="8.85546875" customWidth="1"/>
    <col min="8" max="8" width="6.28515625" customWidth="1"/>
    <col min="9" max="9" width="6.140625" customWidth="1"/>
    <col min="10" max="11" width="10.140625" customWidth="1"/>
    <col min="12" max="12" width="10.7109375" bestFit="1" customWidth="1"/>
    <col min="16" max="16" width="10" bestFit="1" customWidth="1"/>
  </cols>
  <sheetData>
    <row r="1" spans="1:16" ht="12.75" customHeight="1" x14ac:dyDescent="0.2">
      <c r="A1" s="242" t="s">
        <v>215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6" ht="12.75" customHeight="1" x14ac:dyDescent="0.2">
      <c r="A2" s="243" t="s">
        <v>297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</row>
    <row r="3" spans="1:16" ht="8.25" customHeight="1" x14ac:dyDescent="0.2">
      <c r="A3" s="76"/>
      <c r="B3" s="77"/>
      <c r="C3" s="77"/>
      <c r="D3" s="77"/>
      <c r="E3" s="77"/>
      <c r="F3" s="77"/>
      <c r="G3" s="77"/>
      <c r="H3" s="77"/>
      <c r="I3" s="77"/>
      <c r="J3" s="78"/>
      <c r="K3" s="3"/>
    </row>
    <row r="4" spans="1:16" x14ac:dyDescent="0.2">
      <c r="A4" s="192" t="s">
        <v>291</v>
      </c>
      <c r="B4" s="193"/>
      <c r="C4" s="193"/>
      <c r="D4" s="193"/>
      <c r="E4" s="193"/>
      <c r="F4" s="193"/>
      <c r="G4" s="193"/>
      <c r="H4" s="193"/>
      <c r="I4" s="193"/>
      <c r="J4" s="193"/>
      <c r="K4" s="194"/>
    </row>
    <row r="5" spans="1:16" ht="24.75" thickBot="1" x14ac:dyDescent="0.25">
      <c r="A5" s="236" t="s">
        <v>42</v>
      </c>
      <c r="B5" s="236"/>
      <c r="C5" s="236"/>
      <c r="D5" s="236"/>
      <c r="E5" s="236"/>
      <c r="F5" s="236"/>
      <c r="G5" s="236"/>
      <c r="H5" s="236"/>
      <c r="I5" s="79" t="s">
        <v>43</v>
      </c>
      <c r="J5" s="80" t="s">
        <v>150</v>
      </c>
      <c r="K5" s="80" t="s">
        <v>151</v>
      </c>
    </row>
    <row r="6" spans="1:16" x14ac:dyDescent="0.2">
      <c r="A6" s="237">
        <v>1</v>
      </c>
      <c r="B6" s="237"/>
      <c r="C6" s="237"/>
      <c r="D6" s="237"/>
      <c r="E6" s="237"/>
      <c r="F6" s="237"/>
      <c r="G6" s="237"/>
      <c r="H6" s="237"/>
      <c r="I6" s="81">
        <v>2</v>
      </c>
      <c r="J6" s="82" t="s">
        <v>3</v>
      </c>
      <c r="K6" s="82" t="s">
        <v>4</v>
      </c>
    </row>
    <row r="7" spans="1:16" x14ac:dyDescent="0.2">
      <c r="A7" s="238" t="s">
        <v>216</v>
      </c>
      <c r="B7" s="239"/>
      <c r="C7" s="239"/>
      <c r="D7" s="239"/>
      <c r="E7" s="239"/>
      <c r="F7" s="239"/>
      <c r="G7" s="239"/>
      <c r="H7" s="239"/>
      <c r="I7" s="240"/>
      <c r="J7" s="240"/>
      <c r="K7" s="241"/>
      <c r="P7" s="102"/>
    </row>
    <row r="8" spans="1:16" x14ac:dyDescent="0.2">
      <c r="A8" s="177" t="s">
        <v>217</v>
      </c>
      <c r="B8" s="178"/>
      <c r="C8" s="178"/>
      <c r="D8" s="178"/>
      <c r="E8" s="178"/>
      <c r="F8" s="178"/>
      <c r="G8" s="178"/>
      <c r="H8" s="178"/>
      <c r="I8" s="4">
        <v>1</v>
      </c>
      <c r="J8" s="8">
        <v>202059072.31999999</v>
      </c>
      <c r="K8" s="13">
        <v>144295081</v>
      </c>
      <c r="P8" s="102"/>
    </row>
    <row r="9" spans="1:16" x14ac:dyDescent="0.2">
      <c r="A9" s="177" t="s">
        <v>218</v>
      </c>
      <c r="B9" s="178"/>
      <c r="C9" s="178"/>
      <c r="D9" s="178"/>
      <c r="E9" s="178"/>
      <c r="F9" s="178"/>
      <c r="G9" s="178"/>
      <c r="H9" s="178"/>
      <c r="I9" s="4">
        <v>2</v>
      </c>
      <c r="J9" s="8">
        <v>76457367.670000002</v>
      </c>
      <c r="K9" s="13">
        <v>84203492</v>
      </c>
      <c r="P9" s="102"/>
    </row>
    <row r="10" spans="1:16" x14ac:dyDescent="0.2">
      <c r="A10" s="186" t="s">
        <v>219</v>
      </c>
      <c r="B10" s="187"/>
      <c r="C10" s="187"/>
      <c r="D10" s="187"/>
      <c r="E10" s="187"/>
      <c r="F10" s="187"/>
      <c r="G10" s="187"/>
      <c r="H10" s="187"/>
      <c r="I10" s="4">
        <v>3</v>
      </c>
      <c r="J10" s="8">
        <v>25002293.199999999</v>
      </c>
      <c r="K10" s="13">
        <v>38895306.119999997</v>
      </c>
    </row>
    <row r="11" spans="1:16" x14ac:dyDescent="0.2">
      <c r="A11" s="177" t="s">
        <v>220</v>
      </c>
      <c r="B11" s="178"/>
      <c r="C11" s="178"/>
      <c r="D11" s="178"/>
      <c r="E11" s="178"/>
      <c r="F11" s="178"/>
      <c r="G11" s="178"/>
      <c r="H11" s="178"/>
      <c r="I11" s="4">
        <v>4</v>
      </c>
      <c r="J11" s="8">
        <v>2392668.2399998899</v>
      </c>
      <c r="K11" s="13">
        <v>0</v>
      </c>
    </row>
    <row r="12" spans="1:16" x14ac:dyDescent="0.2">
      <c r="A12" s="177" t="s">
        <v>221</v>
      </c>
      <c r="B12" s="178"/>
      <c r="C12" s="178"/>
      <c r="D12" s="178"/>
      <c r="E12" s="178"/>
      <c r="F12" s="178"/>
      <c r="G12" s="178"/>
      <c r="H12" s="178"/>
      <c r="I12" s="4">
        <v>5</v>
      </c>
      <c r="J12" s="8">
        <v>0</v>
      </c>
      <c r="K12" s="13">
        <v>14928474.77</v>
      </c>
    </row>
    <row r="13" spans="1:16" x14ac:dyDescent="0.2">
      <c r="A13" s="177" t="s">
        <v>222</v>
      </c>
      <c r="B13" s="178"/>
      <c r="C13" s="178"/>
      <c r="D13" s="178"/>
      <c r="E13" s="178"/>
      <c r="F13" s="178"/>
      <c r="G13" s="178"/>
      <c r="H13" s="178"/>
      <c r="I13" s="4">
        <v>6</v>
      </c>
      <c r="J13" s="8">
        <v>19962090</v>
      </c>
      <c r="K13" s="13">
        <v>23441894.510000002</v>
      </c>
    </row>
    <row r="14" spans="1:16" x14ac:dyDescent="0.2">
      <c r="A14" s="186" t="s">
        <v>223</v>
      </c>
      <c r="B14" s="187"/>
      <c r="C14" s="187"/>
      <c r="D14" s="187"/>
      <c r="E14" s="187"/>
      <c r="F14" s="187"/>
      <c r="G14" s="187"/>
      <c r="H14" s="187"/>
      <c r="I14" s="4">
        <v>7</v>
      </c>
      <c r="J14" s="9">
        <f>SUM(J8:J13)</f>
        <v>325873491.42999989</v>
      </c>
      <c r="K14" s="12">
        <f>SUM(K8:K13)</f>
        <v>305764248.39999998</v>
      </c>
    </row>
    <row r="15" spans="1:16" x14ac:dyDescent="0.2">
      <c r="A15" s="177" t="s">
        <v>224</v>
      </c>
      <c r="B15" s="178"/>
      <c r="C15" s="178"/>
      <c r="D15" s="178"/>
      <c r="E15" s="178"/>
      <c r="F15" s="178"/>
      <c r="G15" s="178"/>
      <c r="H15" s="178"/>
      <c r="I15" s="4">
        <v>8</v>
      </c>
      <c r="J15" s="8">
        <v>0</v>
      </c>
      <c r="K15" s="13">
        <v>0</v>
      </c>
    </row>
    <row r="16" spans="1:16" x14ac:dyDescent="0.2">
      <c r="A16" s="177" t="s">
        <v>225</v>
      </c>
      <c r="B16" s="178"/>
      <c r="C16" s="178"/>
      <c r="D16" s="178"/>
      <c r="E16" s="178"/>
      <c r="F16" s="178"/>
      <c r="G16" s="178"/>
      <c r="H16" s="178"/>
      <c r="I16" s="4">
        <v>9</v>
      </c>
      <c r="J16" s="8">
        <v>0</v>
      </c>
      <c r="K16" s="13">
        <v>103422261.08</v>
      </c>
    </row>
    <row r="17" spans="1:12" x14ac:dyDescent="0.2">
      <c r="A17" s="177" t="s">
        <v>226</v>
      </c>
      <c r="B17" s="178"/>
      <c r="C17" s="178"/>
      <c r="D17" s="178"/>
      <c r="E17" s="178"/>
      <c r="F17" s="178"/>
      <c r="G17" s="178"/>
      <c r="H17" s="178"/>
      <c r="I17" s="4">
        <v>10</v>
      </c>
      <c r="J17" s="8">
        <v>42797657.310000002</v>
      </c>
      <c r="K17" s="13">
        <v>0</v>
      </c>
    </row>
    <row r="18" spans="1:12" x14ac:dyDescent="0.2">
      <c r="A18" s="177" t="s">
        <v>227</v>
      </c>
      <c r="B18" s="178"/>
      <c r="C18" s="178"/>
      <c r="D18" s="178"/>
      <c r="E18" s="178"/>
      <c r="F18" s="178"/>
      <c r="G18" s="178"/>
      <c r="H18" s="178"/>
      <c r="I18" s="4">
        <v>11</v>
      </c>
      <c r="J18" s="8">
        <v>117357494</v>
      </c>
      <c r="K18" s="13">
        <v>109666186</v>
      </c>
    </row>
    <row r="19" spans="1:12" x14ac:dyDescent="0.2">
      <c r="A19" s="186" t="s">
        <v>228</v>
      </c>
      <c r="B19" s="187"/>
      <c r="C19" s="187"/>
      <c r="D19" s="187"/>
      <c r="E19" s="187"/>
      <c r="F19" s="187"/>
      <c r="G19" s="187"/>
      <c r="H19" s="187"/>
      <c r="I19" s="4">
        <v>12</v>
      </c>
      <c r="J19" s="9">
        <f>SUM(J15:J18)</f>
        <v>160155151.31</v>
      </c>
      <c r="K19" s="12">
        <f>SUM(K15:K18)</f>
        <v>213088447.07999998</v>
      </c>
      <c r="L19" s="101"/>
    </row>
    <row r="20" spans="1:12" x14ac:dyDescent="0.2">
      <c r="A20" s="186" t="s">
        <v>229</v>
      </c>
      <c r="B20" s="187"/>
      <c r="C20" s="187"/>
      <c r="D20" s="187"/>
      <c r="E20" s="187"/>
      <c r="F20" s="187"/>
      <c r="G20" s="187"/>
      <c r="H20" s="187"/>
      <c r="I20" s="4">
        <v>13</v>
      </c>
      <c r="J20" s="9">
        <f>IF(J14&gt;J19,J14-J19,0)</f>
        <v>165718340.11999989</v>
      </c>
      <c r="K20" s="12">
        <f>IF(K14&gt;K19,K14-K19,0)</f>
        <v>92675801.319999993</v>
      </c>
    </row>
    <row r="21" spans="1:12" x14ac:dyDescent="0.2">
      <c r="A21" s="186" t="s">
        <v>230</v>
      </c>
      <c r="B21" s="187"/>
      <c r="C21" s="187"/>
      <c r="D21" s="187"/>
      <c r="E21" s="187"/>
      <c r="F21" s="187"/>
      <c r="G21" s="187"/>
      <c r="H21" s="187"/>
      <c r="I21" s="4">
        <v>14</v>
      </c>
      <c r="J21" s="9">
        <f>IF(J19&gt;J14,J19-J14,0)</f>
        <v>0</v>
      </c>
      <c r="K21" s="12">
        <f>IF(K19&gt;K14,K19-K14,0)</f>
        <v>0</v>
      </c>
    </row>
    <row r="22" spans="1:12" x14ac:dyDescent="0.2">
      <c r="A22" s="238" t="s">
        <v>231</v>
      </c>
      <c r="B22" s="239"/>
      <c r="C22" s="239"/>
      <c r="D22" s="239"/>
      <c r="E22" s="239"/>
      <c r="F22" s="239"/>
      <c r="G22" s="239"/>
      <c r="H22" s="239"/>
      <c r="I22" s="240"/>
      <c r="J22" s="240"/>
      <c r="K22" s="241"/>
    </row>
    <row r="23" spans="1:12" x14ac:dyDescent="0.2">
      <c r="A23" s="177" t="s">
        <v>232</v>
      </c>
      <c r="B23" s="178"/>
      <c r="C23" s="178"/>
      <c r="D23" s="178"/>
      <c r="E23" s="178"/>
      <c r="F23" s="178"/>
      <c r="G23" s="178"/>
      <c r="H23" s="178"/>
      <c r="I23" s="4">
        <v>15</v>
      </c>
      <c r="J23" s="8">
        <v>2278978</v>
      </c>
      <c r="K23" s="13">
        <v>4827099</v>
      </c>
    </row>
    <row r="24" spans="1:12" x14ac:dyDescent="0.2">
      <c r="A24" s="177" t="s">
        <v>233</v>
      </c>
      <c r="B24" s="178"/>
      <c r="C24" s="178"/>
      <c r="D24" s="178"/>
      <c r="E24" s="178"/>
      <c r="F24" s="178"/>
      <c r="G24" s="178"/>
      <c r="H24" s="178"/>
      <c r="I24" s="4">
        <v>16</v>
      </c>
      <c r="J24" s="8">
        <v>0</v>
      </c>
      <c r="K24" s="13">
        <v>2386211.8000000119</v>
      </c>
    </row>
    <row r="25" spans="1:12" x14ac:dyDescent="0.2">
      <c r="A25" s="177" t="s">
        <v>234</v>
      </c>
      <c r="B25" s="178"/>
      <c r="C25" s="178"/>
      <c r="D25" s="178"/>
      <c r="E25" s="178"/>
      <c r="F25" s="178"/>
      <c r="G25" s="178"/>
      <c r="H25" s="178"/>
      <c r="I25" s="4">
        <v>17</v>
      </c>
      <c r="J25" s="8">
        <v>11405728</v>
      </c>
      <c r="K25" s="13">
        <v>7691421</v>
      </c>
    </row>
    <row r="26" spans="1:12" x14ac:dyDescent="0.2">
      <c r="A26" s="177" t="s">
        <v>235</v>
      </c>
      <c r="B26" s="178"/>
      <c r="C26" s="178"/>
      <c r="D26" s="178"/>
      <c r="E26" s="178"/>
      <c r="F26" s="178"/>
      <c r="G26" s="178"/>
      <c r="H26" s="178"/>
      <c r="I26" s="4">
        <v>18</v>
      </c>
      <c r="J26" s="8">
        <v>25000000</v>
      </c>
      <c r="K26" s="13">
        <v>0</v>
      </c>
    </row>
    <row r="27" spans="1:12" x14ac:dyDescent="0.2">
      <c r="A27" s="177" t="s">
        <v>236</v>
      </c>
      <c r="B27" s="178"/>
      <c r="C27" s="178"/>
      <c r="D27" s="178"/>
      <c r="E27" s="178"/>
      <c r="F27" s="178"/>
      <c r="G27" s="178"/>
      <c r="H27" s="178"/>
      <c r="I27" s="4">
        <v>19</v>
      </c>
      <c r="J27" s="8">
        <v>64297311</v>
      </c>
      <c r="K27" s="13">
        <v>105941806.45999999</v>
      </c>
    </row>
    <row r="28" spans="1:12" x14ac:dyDescent="0.2">
      <c r="A28" s="186" t="s">
        <v>237</v>
      </c>
      <c r="B28" s="187"/>
      <c r="C28" s="187"/>
      <c r="D28" s="187"/>
      <c r="E28" s="187"/>
      <c r="F28" s="187"/>
      <c r="G28" s="187"/>
      <c r="H28" s="187"/>
      <c r="I28" s="4">
        <v>20</v>
      </c>
      <c r="J28" s="9">
        <f>SUM(J23:J27)</f>
        <v>102982017</v>
      </c>
      <c r="K28" s="12">
        <f>SUM(K23:K27)</f>
        <v>120846538.26000001</v>
      </c>
    </row>
    <row r="29" spans="1:12" x14ac:dyDescent="0.2">
      <c r="A29" s="177" t="s">
        <v>238</v>
      </c>
      <c r="B29" s="178"/>
      <c r="C29" s="178"/>
      <c r="D29" s="178"/>
      <c r="E29" s="178"/>
      <c r="F29" s="178"/>
      <c r="G29" s="178"/>
      <c r="H29" s="178"/>
      <c r="I29" s="4">
        <v>21</v>
      </c>
      <c r="J29" s="8">
        <v>113748837</v>
      </c>
      <c r="K29" s="13">
        <v>101632330</v>
      </c>
    </row>
    <row r="30" spans="1:12" x14ac:dyDescent="0.2">
      <c r="A30" s="177" t="s">
        <v>239</v>
      </c>
      <c r="B30" s="178"/>
      <c r="C30" s="178"/>
      <c r="D30" s="178"/>
      <c r="E30" s="178"/>
      <c r="F30" s="178"/>
      <c r="G30" s="178"/>
      <c r="H30" s="178"/>
      <c r="I30" s="4">
        <v>22</v>
      </c>
      <c r="J30" s="8">
        <v>1806020</v>
      </c>
      <c r="K30" s="13">
        <v>489626853</v>
      </c>
    </row>
    <row r="31" spans="1:12" x14ac:dyDescent="0.2">
      <c r="A31" s="177" t="s">
        <v>240</v>
      </c>
      <c r="B31" s="178"/>
      <c r="C31" s="178"/>
      <c r="D31" s="178"/>
      <c r="E31" s="178"/>
      <c r="F31" s="178"/>
      <c r="G31" s="178"/>
      <c r="H31" s="178"/>
      <c r="I31" s="4">
        <v>23</v>
      </c>
      <c r="J31" s="8">
        <v>111751732</v>
      </c>
      <c r="K31" s="13">
        <v>63032336</v>
      </c>
    </row>
    <row r="32" spans="1:12" x14ac:dyDescent="0.2">
      <c r="A32" s="186" t="s">
        <v>241</v>
      </c>
      <c r="B32" s="187"/>
      <c r="C32" s="187"/>
      <c r="D32" s="187"/>
      <c r="E32" s="187"/>
      <c r="F32" s="187"/>
      <c r="G32" s="187"/>
      <c r="H32" s="187"/>
      <c r="I32" s="4">
        <v>24</v>
      </c>
      <c r="J32" s="9">
        <f>SUM(J29:J31)</f>
        <v>227306589</v>
      </c>
      <c r="K32" s="12">
        <f>SUM(K29:K31)</f>
        <v>654291519</v>
      </c>
    </row>
    <row r="33" spans="1:11" x14ac:dyDescent="0.2">
      <c r="A33" s="186" t="s">
        <v>242</v>
      </c>
      <c r="B33" s="187"/>
      <c r="C33" s="187"/>
      <c r="D33" s="187"/>
      <c r="E33" s="187"/>
      <c r="F33" s="187"/>
      <c r="G33" s="187"/>
      <c r="H33" s="187"/>
      <c r="I33" s="4">
        <v>25</v>
      </c>
      <c r="J33" s="9">
        <f>IF(J28&gt;J32,J28-J32,0)</f>
        <v>0</v>
      </c>
      <c r="K33" s="12">
        <f>IF(K28&gt;K32,K28-K32,0)</f>
        <v>0</v>
      </c>
    </row>
    <row r="34" spans="1:11" x14ac:dyDescent="0.2">
      <c r="A34" s="186" t="s">
        <v>243</v>
      </c>
      <c r="B34" s="187"/>
      <c r="C34" s="187"/>
      <c r="D34" s="187"/>
      <c r="E34" s="187"/>
      <c r="F34" s="187"/>
      <c r="G34" s="187"/>
      <c r="H34" s="187"/>
      <c r="I34" s="4">
        <v>26</v>
      </c>
      <c r="J34" s="9">
        <f>IF(J32&gt;J28,J32-J28,0)</f>
        <v>124324572</v>
      </c>
      <c r="K34" s="12">
        <f>IF(K32&gt;K28,K32-K28,0)</f>
        <v>533444980.74000001</v>
      </c>
    </row>
    <row r="35" spans="1:11" x14ac:dyDescent="0.2">
      <c r="A35" s="238" t="s">
        <v>244</v>
      </c>
      <c r="B35" s="239"/>
      <c r="C35" s="239"/>
      <c r="D35" s="239"/>
      <c r="E35" s="239"/>
      <c r="F35" s="239"/>
      <c r="G35" s="239"/>
      <c r="H35" s="239"/>
      <c r="I35" s="240"/>
      <c r="J35" s="240"/>
      <c r="K35" s="241"/>
    </row>
    <row r="36" spans="1:11" x14ac:dyDescent="0.2">
      <c r="A36" s="177" t="s">
        <v>245</v>
      </c>
      <c r="B36" s="178"/>
      <c r="C36" s="178"/>
      <c r="D36" s="178"/>
      <c r="E36" s="178"/>
      <c r="F36" s="178"/>
      <c r="G36" s="178"/>
      <c r="H36" s="178"/>
      <c r="I36" s="4">
        <v>27</v>
      </c>
      <c r="J36" s="8">
        <v>0</v>
      </c>
      <c r="K36" s="13">
        <v>506393995.49000001</v>
      </c>
    </row>
    <row r="37" spans="1:11" x14ac:dyDescent="0.2">
      <c r="A37" s="177" t="s">
        <v>246</v>
      </c>
      <c r="B37" s="178"/>
      <c r="C37" s="178"/>
      <c r="D37" s="178"/>
      <c r="E37" s="178"/>
      <c r="F37" s="178"/>
      <c r="G37" s="178"/>
      <c r="H37" s="178"/>
      <c r="I37" s="4">
        <v>28</v>
      </c>
      <c r="J37" s="8">
        <v>885235745</v>
      </c>
      <c r="K37" s="13">
        <v>292764737</v>
      </c>
    </row>
    <row r="38" spans="1:11" x14ac:dyDescent="0.2">
      <c r="A38" s="177" t="s">
        <v>247</v>
      </c>
      <c r="B38" s="178"/>
      <c r="C38" s="178"/>
      <c r="D38" s="178"/>
      <c r="E38" s="178"/>
      <c r="F38" s="178"/>
      <c r="G38" s="178"/>
      <c r="H38" s="178"/>
      <c r="I38" s="4">
        <v>29</v>
      </c>
      <c r="J38" s="8">
        <v>0</v>
      </c>
      <c r="K38" s="13">
        <v>4792160</v>
      </c>
    </row>
    <row r="39" spans="1:11" x14ac:dyDescent="0.2">
      <c r="A39" s="186" t="s">
        <v>248</v>
      </c>
      <c r="B39" s="187"/>
      <c r="C39" s="187"/>
      <c r="D39" s="187"/>
      <c r="E39" s="187"/>
      <c r="F39" s="187"/>
      <c r="G39" s="187"/>
      <c r="H39" s="187"/>
      <c r="I39" s="4">
        <v>30</v>
      </c>
      <c r="J39" s="9">
        <f>SUM(J36:J38)</f>
        <v>885235745</v>
      </c>
      <c r="K39" s="12">
        <f>SUM(K36:K38)</f>
        <v>803950892.49000001</v>
      </c>
    </row>
    <row r="40" spans="1:11" x14ac:dyDescent="0.2">
      <c r="A40" s="177" t="s">
        <v>249</v>
      </c>
      <c r="B40" s="178"/>
      <c r="C40" s="178"/>
      <c r="D40" s="178"/>
      <c r="E40" s="178"/>
      <c r="F40" s="178"/>
      <c r="G40" s="178"/>
      <c r="H40" s="178"/>
      <c r="I40" s="4">
        <v>31</v>
      </c>
      <c r="J40" s="8">
        <v>910044911</v>
      </c>
      <c r="K40" s="13">
        <v>349839966</v>
      </c>
    </row>
    <row r="41" spans="1:11" x14ac:dyDescent="0.2">
      <c r="A41" s="177" t="s">
        <v>250</v>
      </c>
      <c r="B41" s="178"/>
      <c r="C41" s="178"/>
      <c r="D41" s="178"/>
      <c r="E41" s="178"/>
      <c r="F41" s="178"/>
      <c r="G41" s="178"/>
      <c r="H41" s="178"/>
      <c r="I41" s="4">
        <v>32</v>
      </c>
      <c r="J41" s="8">
        <v>0</v>
      </c>
      <c r="K41" s="13"/>
    </row>
    <row r="42" spans="1:11" x14ac:dyDescent="0.2">
      <c r="A42" s="177" t="s">
        <v>251</v>
      </c>
      <c r="B42" s="178"/>
      <c r="C42" s="178"/>
      <c r="D42" s="178"/>
      <c r="E42" s="178"/>
      <c r="F42" s="178"/>
      <c r="G42" s="178"/>
      <c r="H42" s="178"/>
      <c r="I42" s="4">
        <v>33</v>
      </c>
      <c r="J42" s="8">
        <v>707178</v>
      </c>
      <c r="K42" s="13">
        <v>813665</v>
      </c>
    </row>
    <row r="43" spans="1:11" x14ac:dyDescent="0.2">
      <c r="A43" s="177" t="s">
        <v>252</v>
      </c>
      <c r="B43" s="178"/>
      <c r="C43" s="178"/>
      <c r="D43" s="178"/>
      <c r="E43" s="178"/>
      <c r="F43" s="178"/>
      <c r="G43" s="178"/>
      <c r="H43" s="178"/>
      <c r="I43" s="4">
        <v>34</v>
      </c>
      <c r="J43" s="8">
        <v>0</v>
      </c>
      <c r="K43" s="13">
        <v>5899674.1200000001</v>
      </c>
    </row>
    <row r="44" spans="1:11" x14ac:dyDescent="0.2">
      <c r="A44" s="177" t="s">
        <v>253</v>
      </c>
      <c r="B44" s="178"/>
      <c r="C44" s="178"/>
      <c r="D44" s="178"/>
      <c r="E44" s="178"/>
      <c r="F44" s="178"/>
      <c r="G44" s="178"/>
      <c r="H44" s="178"/>
      <c r="I44" s="4">
        <v>35</v>
      </c>
      <c r="J44" s="8">
        <v>0</v>
      </c>
      <c r="K44" s="13"/>
    </row>
    <row r="45" spans="1:11" x14ac:dyDescent="0.2">
      <c r="A45" s="186" t="s">
        <v>254</v>
      </c>
      <c r="B45" s="187"/>
      <c r="C45" s="187"/>
      <c r="D45" s="187"/>
      <c r="E45" s="187"/>
      <c r="F45" s="187"/>
      <c r="G45" s="187"/>
      <c r="H45" s="187"/>
      <c r="I45" s="4">
        <v>36</v>
      </c>
      <c r="J45" s="9">
        <f>SUM(J40:J44)</f>
        <v>910752089</v>
      </c>
      <c r="K45" s="12">
        <f>SUM(K40:K44)</f>
        <v>356553305.12</v>
      </c>
    </row>
    <row r="46" spans="1:11" x14ac:dyDescent="0.2">
      <c r="A46" s="186" t="s">
        <v>255</v>
      </c>
      <c r="B46" s="187"/>
      <c r="C46" s="187"/>
      <c r="D46" s="187"/>
      <c r="E46" s="187"/>
      <c r="F46" s="187"/>
      <c r="G46" s="187"/>
      <c r="H46" s="187"/>
      <c r="I46" s="4">
        <v>37</v>
      </c>
      <c r="J46" s="9">
        <f>IF(J39&gt;J45,J39-J45,0)</f>
        <v>0</v>
      </c>
      <c r="K46" s="12">
        <f>IF(K39&gt;K45,K39-K45,0)</f>
        <v>447397587.37</v>
      </c>
    </row>
    <row r="47" spans="1:11" x14ac:dyDescent="0.2">
      <c r="A47" s="186" t="s">
        <v>256</v>
      </c>
      <c r="B47" s="187"/>
      <c r="C47" s="187"/>
      <c r="D47" s="187"/>
      <c r="E47" s="187"/>
      <c r="F47" s="187"/>
      <c r="G47" s="187"/>
      <c r="H47" s="187"/>
      <c r="I47" s="4">
        <v>38</v>
      </c>
      <c r="J47" s="9">
        <f>IF(J45&gt;J39,J45-J39,0)</f>
        <v>25516344</v>
      </c>
      <c r="K47" s="12">
        <f>IF(K45&gt;K39,K45-K39,0)</f>
        <v>0</v>
      </c>
    </row>
    <row r="48" spans="1:11" x14ac:dyDescent="0.2">
      <c r="A48" s="177" t="s">
        <v>257</v>
      </c>
      <c r="B48" s="178"/>
      <c r="C48" s="178"/>
      <c r="D48" s="178"/>
      <c r="E48" s="178"/>
      <c r="F48" s="178"/>
      <c r="G48" s="178"/>
      <c r="H48" s="178"/>
      <c r="I48" s="4">
        <v>39</v>
      </c>
      <c r="J48" s="12">
        <f>IF(J20-J21+J33-J34+J46-J47&gt;0,J20-J21+J33-J34+J46-J47,0)</f>
        <v>15877424.119999886</v>
      </c>
      <c r="K48" s="12">
        <f>IF(K20-K21+K33-K34+K46-K47&gt;0,K20-K21+K33-K34+K46-K47,0)</f>
        <v>6628407.9499999881</v>
      </c>
    </row>
    <row r="49" spans="1:14" x14ac:dyDescent="0.2">
      <c r="A49" s="177" t="s">
        <v>258</v>
      </c>
      <c r="B49" s="178"/>
      <c r="C49" s="178"/>
      <c r="D49" s="178"/>
      <c r="E49" s="178"/>
      <c r="F49" s="178"/>
      <c r="G49" s="178"/>
      <c r="H49" s="178"/>
      <c r="I49" s="4">
        <v>40</v>
      </c>
      <c r="J49" s="9">
        <f>IF(J21-J20+J34-J33+J47-J46&gt;0,J21-J20+J34-J33+J47-J46,0)</f>
        <v>0</v>
      </c>
      <c r="K49" s="12">
        <f>IF(K21-K20+K34-K33+K47-K46&gt;0,K21-K20+K34-K33+K47-K46,0)</f>
        <v>0</v>
      </c>
      <c r="N49" s="101"/>
    </row>
    <row r="50" spans="1:14" x14ac:dyDescent="0.2">
      <c r="A50" s="177" t="s">
        <v>259</v>
      </c>
      <c r="B50" s="178"/>
      <c r="C50" s="178"/>
      <c r="D50" s="178"/>
      <c r="E50" s="178"/>
      <c r="F50" s="178"/>
      <c r="G50" s="178"/>
      <c r="H50" s="178"/>
      <c r="I50" s="4">
        <v>41</v>
      </c>
      <c r="J50" s="8">
        <v>72907989.739999995</v>
      </c>
      <c r="K50" s="13">
        <v>88785414.920000002</v>
      </c>
    </row>
    <row r="51" spans="1:14" x14ac:dyDescent="0.2">
      <c r="A51" s="177" t="s">
        <v>260</v>
      </c>
      <c r="B51" s="178"/>
      <c r="C51" s="178"/>
      <c r="D51" s="178"/>
      <c r="E51" s="178"/>
      <c r="F51" s="178"/>
      <c r="G51" s="178"/>
      <c r="H51" s="178"/>
      <c r="I51" s="4">
        <v>42</v>
      </c>
      <c r="J51" s="8">
        <v>15877425</v>
      </c>
      <c r="K51" s="13">
        <v>6628408.5</v>
      </c>
    </row>
    <row r="52" spans="1:14" x14ac:dyDescent="0.2">
      <c r="A52" s="177" t="s">
        <v>261</v>
      </c>
      <c r="B52" s="178"/>
      <c r="C52" s="178"/>
      <c r="D52" s="178"/>
      <c r="E52" s="178"/>
      <c r="F52" s="178"/>
      <c r="G52" s="178"/>
      <c r="H52" s="178"/>
      <c r="I52" s="4">
        <v>43</v>
      </c>
      <c r="J52" s="116">
        <v>0</v>
      </c>
      <c r="K52" s="116"/>
    </row>
    <row r="53" spans="1:14" x14ac:dyDescent="0.2">
      <c r="A53" s="218" t="s">
        <v>262</v>
      </c>
      <c r="B53" s="219"/>
      <c r="C53" s="219"/>
      <c r="D53" s="219"/>
      <c r="E53" s="219"/>
      <c r="F53" s="219"/>
      <c r="G53" s="219"/>
      <c r="H53" s="219"/>
      <c r="I53" s="7">
        <v>44</v>
      </c>
      <c r="J53" s="10">
        <f>J50+J51-J52</f>
        <v>88785414.739999995</v>
      </c>
      <c r="K53" s="16">
        <f>K50+K51-K52</f>
        <v>95413823.420000002</v>
      </c>
    </row>
  </sheetData>
  <mergeCells count="52">
    <mergeCell ref="A53:H53"/>
    <mergeCell ref="A49:H49"/>
    <mergeCell ref="A50:H50"/>
    <mergeCell ref="A51:H51"/>
    <mergeCell ref="A52:H52"/>
    <mergeCell ref="A48:H48"/>
    <mergeCell ref="A35:K35"/>
    <mergeCell ref="A36:H36"/>
    <mergeCell ref="A37:H37"/>
    <mergeCell ref="A38:H38"/>
    <mergeCell ref="A39:H39"/>
    <mergeCell ref="A40:H40"/>
    <mergeCell ref="A41:H41"/>
    <mergeCell ref="A42:H42"/>
    <mergeCell ref="A45:H45"/>
    <mergeCell ref="A46:H46"/>
    <mergeCell ref="A47:H47"/>
    <mergeCell ref="A43:H43"/>
    <mergeCell ref="A44:H44"/>
    <mergeCell ref="A29:H29"/>
    <mergeCell ref="A30:H30"/>
    <mergeCell ref="A31:H31"/>
    <mergeCell ref="A32:H32"/>
    <mergeCell ref="A33:H33"/>
    <mergeCell ref="A1:K1"/>
    <mergeCell ref="A2:K2"/>
    <mergeCell ref="A34:H34"/>
    <mergeCell ref="A27:H27"/>
    <mergeCell ref="A28:H28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K22"/>
    <mergeCell ref="A23:H23"/>
    <mergeCell ref="A26:H26"/>
    <mergeCell ref="A11:H11"/>
    <mergeCell ref="A12:H12"/>
    <mergeCell ref="A4:K4"/>
    <mergeCell ref="A5:H5"/>
    <mergeCell ref="A6:H6"/>
    <mergeCell ref="A7:K7"/>
    <mergeCell ref="A8:H8"/>
    <mergeCell ref="A9:H9"/>
    <mergeCell ref="A10:H10"/>
    <mergeCell ref="A24:H24"/>
    <mergeCell ref="A25:H25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J40:K44 J36:K38 J29:K31 J23:K27 J15:K18 J50:K52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53:K53 J45:K49 J39:K39 J28:K28 J14:K14 J19:K21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7"/>
  <sheetViews>
    <sheetView showGridLines="0" zoomScale="120" zoomScaleNormal="120" zoomScaleSheetLayoutView="100" workbookViewId="0">
      <selection activeCell="P21" sqref="P21"/>
    </sheetView>
  </sheetViews>
  <sheetFormatPr defaultRowHeight="12.75" x14ac:dyDescent="0.2"/>
  <cols>
    <col min="1" max="3" width="9.140625" style="87"/>
    <col min="4" max="4" width="5.42578125" style="87" customWidth="1"/>
    <col min="5" max="5" width="10.140625" style="87" bestFit="1" customWidth="1"/>
    <col min="6" max="6" width="5.28515625" style="87" customWidth="1"/>
    <col min="7" max="7" width="13.85546875" style="87" customWidth="1"/>
    <col min="8" max="8" width="9.140625" style="87" hidden="1" customWidth="1"/>
    <col min="9" max="9" width="6" style="87" customWidth="1"/>
    <col min="10" max="11" width="12" style="87" customWidth="1"/>
    <col min="12" max="12" width="10.140625" style="87" bestFit="1" customWidth="1"/>
    <col min="13" max="16384" width="9.140625" style="87"/>
  </cols>
  <sheetData>
    <row r="1" spans="1:12" x14ac:dyDescent="0.2">
      <c r="A1" s="246" t="s">
        <v>263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86"/>
    </row>
    <row r="2" spans="1:12" x14ac:dyDescent="0.2">
      <c r="A2" s="262" t="s">
        <v>298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88"/>
    </row>
    <row r="3" spans="1:12" ht="7.5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88"/>
    </row>
    <row r="4" spans="1:12" x14ac:dyDescent="0.2">
      <c r="A4" s="192" t="s">
        <v>291</v>
      </c>
      <c r="B4" s="193"/>
      <c r="C4" s="193"/>
      <c r="D4" s="193"/>
      <c r="E4" s="193"/>
      <c r="F4" s="193"/>
      <c r="G4" s="193"/>
      <c r="H4" s="193"/>
      <c r="I4" s="193"/>
      <c r="J4" s="193"/>
      <c r="K4" s="194"/>
      <c r="L4" s="88"/>
    </row>
    <row r="5" spans="1:12" ht="31.5" customHeight="1" thickBot="1" x14ac:dyDescent="0.25">
      <c r="A5" s="260" t="s">
        <v>42</v>
      </c>
      <c r="B5" s="260"/>
      <c r="C5" s="260"/>
      <c r="D5" s="260"/>
      <c r="E5" s="260"/>
      <c r="F5" s="260"/>
      <c r="G5" s="260"/>
      <c r="H5" s="260"/>
      <c r="I5" s="89" t="s">
        <v>43</v>
      </c>
      <c r="J5" s="106" t="s">
        <v>150</v>
      </c>
      <c r="K5" s="106" t="s">
        <v>151</v>
      </c>
    </row>
    <row r="6" spans="1:12" x14ac:dyDescent="0.2">
      <c r="A6" s="261">
        <v>1</v>
      </c>
      <c r="B6" s="261"/>
      <c r="C6" s="261"/>
      <c r="D6" s="261"/>
      <c r="E6" s="261"/>
      <c r="F6" s="261"/>
      <c r="G6" s="261"/>
      <c r="H6" s="261"/>
      <c r="I6" s="91">
        <v>2</v>
      </c>
      <c r="J6" s="90" t="s">
        <v>3</v>
      </c>
      <c r="K6" s="90" t="s">
        <v>4</v>
      </c>
    </row>
    <row r="7" spans="1:12" x14ac:dyDescent="0.2">
      <c r="A7" s="248" t="s">
        <v>264</v>
      </c>
      <c r="B7" s="249"/>
      <c r="C7" s="249"/>
      <c r="D7" s="249"/>
      <c r="E7" s="249"/>
      <c r="F7" s="249"/>
      <c r="G7" s="249"/>
      <c r="H7" s="249"/>
      <c r="I7" s="92">
        <v>1</v>
      </c>
      <c r="J7" s="93">
        <v>1084000600</v>
      </c>
      <c r="K7" s="93">
        <v>1566400660</v>
      </c>
    </row>
    <row r="8" spans="1:12" x14ac:dyDescent="0.2">
      <c r="A8" s="248" t="s">
        <v>265</v>
      </c>
      <c r="B8" s="249"/>
      <c r="C8" s="249"/>
      <c r="D8" s="249"/>
      <c r="E8" s="249"/>
      <c r="F8" s="249"/>
      <c r="G8" s="249"/>
      <c r="H8" s="249"/>
      <c r="I8" s="92">
        <v>2</v>
      </c>
      <c r="J8" s="94">
        <v>45763751</v>
      </c>
      <c r="K8" s="94">
        <v>184178962</v>
      </c>
    </row>
    <row r="9" spans="1:12" x14ac:dyDescent="0.2">
      <c r="A9" s="248" t="s">
        <v>266</v>
      </c>
      <c r="B9" s="249"/>
      <c r="C9" s="249"/>
      <c r="D9" s="249"/>
      <c r="E9" s="249"/>
      <c r="F9" s="249"/>
      <c r="G9" s="249"/>
      <c r="H9" s="249"/>
      <c r="I9" s="92">
        <v>3</v>
      </c>
      <c r="J9" s="94">
        <v>5523313</v>
      </c>
      <c r="K9" s="94">
        <v>99642627</v>
      </c>
    </row>
    <row r="10" spans="1:12" x14ac:dyDescent="0.2">
      <c r="A10" s="248" t="s">
        <v>267</v>
      </c>
      <c r="B10" s="249"/>
      <c r="C10" s="249"/>
      <c r="D10" s="249"/>
      <c r="E10" s="249"/>
      <c r="F10" s="249"/>
      <c r="G10" s="249"/>
      <c r="H10" s="249"/>
      <c r="I10" s="92">
        <v>4</v>
      </c>
      <c r="J10" s="94">
        <v>902407</v>
      </c>
      <c r="K10" s="94">
        <v>-56821344</v>
      </c>
    </row>
    <row r="11" spans="1:12" x14ac:dyDescent="0.2">
      <c r="A11" s="248" t="s">
        <v>268</v>
      </c>
      <c r="B11" s="249"/>
      <c r="C11" s="249"/>
      <c r="D11" s="249"/>
      <c r="E11" s="249"/>
      <c r="F11" s="249"/>
      <c r="G11" s="249"/>
      <c r="H11" s="249"/>
      <c r="I11" s="92">
        <v>5</v>
      </c>
      <c r="J11" s="94">
        <v>201673837</v>
      </c>
      <c r="K11" s="94">
        <v>156971806</v>
      </c>
    </row>
    <row r="12" spans="1:12" x14ac:dyDescent="0.2">
      <c r="A12" s="248" t="s">
        <v>269</v>
      </c>
      <c r="B12" s="249"/>
      <c r="C12" s="249"/>
      <c r="D12" s="249"/>
      <c r="E12" s="249"/>
      <c r="F12" s="249"/>
      <c r="G12" s="249"/>
      <c r="H12" s="249"/>
      <c r="I12" s="92">
        <v>6</v>
      </c>
      <c r="J12" s="94">
        <v>0</v>
      </c>
      <c r="K12" s="94">
        <v>0</v>
      </c>
    </row>
    <row r="13" spans="1:12" x14ac:dyDescent="0.2">
      <c r="A13" s="248" t="s">
        <v>270</v>
      </c>
      <c r="B13" s="249"/>
      <c r="C13" s="249"/>
      <c r="D13" s="249"/>
      <c r="E13" s="249"/>
      <c r="F13" s="249"/>
      <c r="G13" s="249"/>
      <c r="H13" s="249"/>
      <c r="I13" s="92">
        <v>7</v>
      </c>
      <c r="J13" s="94">
        <v>0</v>
      </c>
      <c r="K13" s="94">
        <v>0</v>
      </c>
    </row>
    <row r="14" spans="1:12" x14ac:dyDescent="0.2">
      <c r="A14" s="248" t="s">
        <v>271</v>
      </c>
      <c r="B14" s="249"/>
      <c r="C14" s="249"/>
      <c r="D14" s="249"/>
      <c r="E14" s="249"/>
      <c r="F14" s="249"/>
      <c r="G14" s="249"/>
      <c r="H14" s="249"/>
      <c r="I14" s="92">
        <v>8</v>
      </c>
      <c r="J14" s="94">
        <v>0</v>
      </c>
      <c r="K14" s="94">
        <v>0</v>
      </c>
    </row>
    <row r="15" spans="1:12" x14ac:dyDescent="0.2">
      <c r="A15" s="248" t="s">
        <v>272</v>
      </c>
      <c r="B15" s="249"/>
      <c r="C15" s="249"/>
      <c r="D15" s="249"/>
      <c r="E15" s="249"/>
      <c r="F15" s="249"/>
      <c r="G15" s="249"/>
      <c r="H15" s="249"/>
      <c r="I15" s="92">
        <v>9</v>
      </c>
      <c r="J15" s="94">
        <v>0</v>
      </c>
      <c r="K15" s="94">
        <v>0</v>
      </c>
    </row>
    <row r="16" spans="1:12" x14ac:dyDescent="0.2">
      <c r="A16" s="250" t="s">
        <v>273</v>
      </c>
      <c r="B16" s="251"/>
      <c r="C16" s="251"/>
      <c r="D16" s="251"/>
      <c r="E16" s="251"/>
      <c r="F16" s="251"/>
      <c r="G16" s="251"/>
      <c r="H16" s="251"/>
      <c r="I16" s="92">
        <v>10</v>
      </c>
      <c r="J16" s="95">
        <f>SUM(J7:J15)</f>
        <v>1337863908</v>
      </c>
      <c r="K16" s="95">
        <f>SUM(K7:K15)</f>
        <v>1950372711</v>
      </c>
      <c r="L16" s="100"/>
    </row>
    <row r="17" spans="1:12" x14ac:dyDescent="0.2">
      <c r="A17" s="248" t="s">
        <v>274</v>
      </c>
      <c r="B17" s="249"/>
      <c r="C17" s="249"/>
      <c r="D17" s="249"/>
      <c r="E17" s="249"/>
      <c r="F17" s="249"/>
      <c r="G17" s="249"/>
      <c r="H17" s="249"/>
      <c r="I17" s="92">
        <v>11</v>
      </c>
      <c r="J17" s="94">
        <v>0</v>
      </c>
      <c r="K17" s="94">
        <v>0</v>
      </c>
    </row>
    <row r="18" spans="1:12" x14ac:dyDescent="0.2">
      <c r="A18" s="248" t="s">
        <v>275</v>
      </c>
      <c r="B18" s="249"/>
      <c r="C18" s="249"/>
      <c r="D18" s="249"/>
      <c r="E18" s="249"/>
      <c r="F18" s="249"/>
      <c r="G18" s="249"/>
      <c r="H18" s="249"/>
      <c r="I18" s="92">
        <v>12</v>
      </c>
      <c r="J18" s="94">
        <v>0</v>
      </c>
      <c r="K18" s="94">
        <v>0</v>
      </c>
    </row>
    <row r="19" spans="1:12" x14ac:dyDescent="0.2">
      <c r="A19" s="248" t="s">
        <v>276</v>
      </c>
      <c r="B19" s="249"/>
      <c r="C19" s="249"/>
      <c r="D19" s="249"/>
      <c r="E19" s="249"/>
      <c r="F19" s="249"/>
      <c r="G19" s="249"/>
      <c r="H19" s="249"/>
      <c r="I19" s="92">
        <v>13</v>
      </c>
      <c r="J19" s="94">
        <v>0</v>
      </c>
      <c r="K19" s="94">
        <v>0</v>
      </c>
    </row>
    <row r="20" spans="1:12" x14ac:dyDescent="0.2">
      <c r="A20" s="248" t="s">
        <v>277</v>
      </c>
      <c r="B20" s="249"/>
      <c r="C20" s="249"/>
      <c r="D20" s="249"/>
      <c r="E20" s="249"/>
      <c r="F20" s="249"/>
      <c r="G20" s="249"/>
      <c r="H20" s="249"/>
      <c r="I20" s="92">
        <v>14</v>
      </c>
      <c r="J20" s="94">
        <v>0</v>
      </c>
      <c r="K20" s="94">
        <v>0</v>
      </c>
    </row>
    <row r="21" spans="1:12" x14ac:dyDescent="0.2">
      <c r="A21" s="248" t="s">
        <v>278</v>
      </c>
      <c r="B21" s="249"/>
      <c r="C21" s="249"/>
      <c r="D21" s="249"/>
      <c r="E21" s="249"/>
      <c r="F21" s="249"/>
      <c r="G21" s="249"/>
      <c r="H21" s="249"/>
      <c r="I21" s="92">
        <v>15</v>
      </c>
      <c r="J21" s="94">
        <v>0</v>
      </c>
      <c r="K21" s="94">
        <v>0</v>
      </c>
    </row>
    <row r="22" spans="1:12" x14ac:dyDescent="0.2">
      <c r="A22" s="248" t="s">
        <v>279</v>
      </c>
      <c r="B22" s="249"/>
      <c r="C22" s="249"/>
      <c r="D22" s="249"/>
      <c r="E22" s="249"/>
      <c r="F22" s="249"/>
      <c r="G22" s="249"/>
      <c r="H22" s="249"/>
      <c r="I22" s="92">
        <v>16</v>
      </c>
      <c r="J22" s="112">
        <v>203554382</v>
      </c>
      <c r="K22" s="94">
        <v>612508803</v>
      </c>
    </row>
    <row r="23" spans="1:12" x14ac:dyDescent="0.2">
      <c r="A23" s="250" t="s">
        <v>280</v>
      </c>
      <c r="B23" s="251"/>
      <c r="C23" s="251"/>
      <c r="D23" s="251"/>
      <c r="E23" s="251"/>
      <c r="F23" s="251"/>
      <c r="G23" s="251"/>
      <c r="H23" s="251"/>
      <c r="I23" s="92">
        <v>17</v>
      </c>
      <c r="J23" s="96">
        <f>SUM(J17:J22)</f>
        <v>203554382</v>
      </c>
      <c r="K23" s="96">
        <f>SUM(K17:K22)</f>
        <v>612508803</v>
      </c>
      <c r="L23" s="100"/>
    </row>
    <row r="24" spans="1:12" x14ac:dyDescent="0.2">
      <c r="A24" s="252"/>
      <c r="B24" s="253"/>
      <c r="C24" s="253"/>
      <c r="D24" s="253"/>
      <c r="E24" s="253"/>
      <c r="F24" s="253"/>
      <c r="G24" s="253"/>
      <c r="H24" s="253"/>
      <c r="I24" s="254"/>
      <c r="J24" s="254"/>
      <c r="K24" s="255"/>
    </row>
    <row r="25" spans="1:12" x14ac:dyDescent="0.2">
      <c r="A25" s="256" t="s">
        <v>281</v>
      </c>
      <c r="B25" s="257"/>
      <c r="C25" s="257"/>
      <c r="D25" s="257"/>
      <c r="E25" s="257"/>
      <c r="F25" s="257"/>
      <c r="G25" s="257"/>
      <c r="H25" s="257"/>
      <c r="I25" s="97">
        <v>18</v>
      </c>
      <c r="J25" s="93">
        <v>0</v>
      </c>
      <c r="K25" s="93">
        <v>0</v>
      </c>
    </row>
    <row r="26" spans="1:12" ht="23.25" customHeight="1" x14ac:dyDescent="0.2">
      <c r="A26" s="258" t="s">
        <v>282</v>
      </c>
      <c r="B26" s="259"/>
      <c r="C26" s="259"/>
      <c r="D26" s="259"/>
      <c r="E26" s="259"/>
      <c r="F26" s="259"/>
      <c r="G26" s="259"/>
      <c r="H26" s="259"/>
      <c r="I26" s="98">
        <v>19</v>
      </c>
      <c r="J26" s="113">
        <v>0</v>
      </c>
      <c r="K26" s="96">
        <v>0</v>
      </c>
    </row>
    <row r="27" spans="1:12" ht="30" customHeight="1" x14ac:dyDescent="0.2">
      <c r="A27" s="244"/>
      <c r="B27" s="245"/>
      <c r="C27" s="245"/>
      <c r="D27" s="245"/>
      <c r="E27" s="245"/>
      <c r="F27" s="245"/>
      <c r="G27" s="245"/>
      <c r="H27" s="245"/>
      <c r="I27" s="245"/>
      <c r="J27" s="245"/>
      <c r="K27" s="245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5:H5"/>
    <mergeCell ref="A6:H6"/>
    <mergeCell ref="A13:H13"/>
    <mergeCell ref="A2:K2"/>
    <mergeCell ref="A4:K4"/>
    <mergeCell ref="A14:H14"/>
    <mergeCell ref="A15:H15"/>
    <mergeCell ref="A16:H16"/>
    <mergeCell ref="A7:H7"/>
    <mergeCell ref="A8:H8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25:H25"/>
    <mergeCell ref="A26:H26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7:K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21"/>
  <sheetViews>
    <sheetView showGridLines="0" zoomScale="110" zoomScaleNormal="110" zoomScaleSheetLayoutView="110" workbookViewId="0">
      <selection activeCell="P39" sqref="P39"/>
    </sheetView>
  </sheetViews>
  <sheetFormatPr defaultRowHeight="12.75" x14ac:dyDescent="0.2"/>
  <sheetData>
    <row r="1" spans="1:10" x14ac:dyDescent="0.2">
      <c r="A1" s="83"/>
      <c r="B1" s="83"/>
      <c r="C1" s="83"/>
      <c r="D1" s="83"/>
      <c r="E1" s="83"/>
      <c r="F1" s="83"/>
      <c r="G1" s="83"/>
      <c r="H1" s="83"/>
      <c r="I1" s="83"/>
      <c r="J1" s="83"/>
    </row>
    <row r="2" spans="1:10" ht="15.75" x14ac:dyDescent="0.25">
      <c r="A2" s="263" t="s">
        <v>283</v>
      </c>
      <c r="B2" s="263"/>
      <c r="C2" s="263"/>
      <c r="D2" s="263"/>
      <c r="E2" s="263"/>
      <c r="F2" s="263"/>
      <c r="G2" s="263"/>
      <c r="H2" s="263"/>
      <c r="I2" s="263"/>
      <c r="J2" s="263"/>
    </row>
    <row r="3" spans="1:10" x14ac:dyDescent="0.2">
      <c r="A3" s="83"/>
      <c r="B3" s="83"/>
      <c r="C3" s="83"/>
      <c r="D3" s="83"/>
      <c r="E3" s="83"/>
      <c r="F3" s="83"/>
      <c r="G3" s="83"/>
      <c r="H3" s="83"/>
      <c r="I3" s="83"/>
      <c r="J3" s="83"/>
    </row>
    <row r="4" spans="1:10" x14ac:dyDescent="0.2">
      <c r="A4" s="264"/>
      <c r="B4" s="264"/>
      <c r="C4" s="264"/>
      <c r="D4" s="264"/>
      <c r="E4" s="264"/>
      <c r="F4" s="264"/>
      <c r="G4" s="264"/>
      <c r="H4" s="264"/>
      <c r="I4" s="264"/>
      <c r="J4" s="264"/>
    </row>
    <row r="5" spans="1:10" ht="12.75" customHeight="1" x14ac:dyDescent="0.2">
      <c r="A5" s="265" t="s">
        <v>303</v>
      </c>
      <c r="B5" s="265"/>
      <c r="C5" s="265"/>
      <c r="D5" s="265"/>
      <c r="E5" s="265"/>
      <c r="F5" s="265"/>
      <c r="G5" s="265"/>
      <c r="H5" s="265"/>
      <c r="I5" s="265"/>
      <c r="J5" s="265"/>
    </row>
    <row r="6" spans="1:10" ht="39" customHeight="1" x14ac:dyDescent="0.2">
      <c r="A6" s="265"/>
      <c r="B6" s="265"/>
      <c r="C6" s="265"/>
      <c r="D6" s="265"/>
      <c r="E6" s="265"/>
      <c r="F6" s="265"/>
      <c r="G6" s="265"/>
      <c r="H6" s="265"/>
      <c r="I6" s="265"/>
      <c r="J6" s="265"/>
    </row>
    <row r="7" spans="1:10" x14ac:dyDescent="0.2">
      <c r="A7" s="84"/>
      <c r="B7" s="84"/>
      <c r="C7" s="84"/>
      <c r="D7" s="84"/>
      <c r="E7" s="84"/>
      <c r="F7" s="84"/>
      <c r="G7" s="84"/>
      <c r="H7" s="84"/>
      <c r="I7" s="84"/>
      <c r="J7" s="84"/>
    </row>
    <row r="8" spans="1:10" x14ac:dyDescent="0.2">
      <c r="A8" s="84"/>
      <c r="B8" s="84"/>
      <c r="C8" s="84"/>
      <c r="D8" s="84"/>
      <c r="E8" s="84"/>
      <c r="F8" s="84"/>
      <c r="G8" s="84"/>
      <c r="H8" s="84"/>
      <c r="I8" s="84"/>
      <c r="J8" s="84"/>
    </row>
    <row r="9" spans="1:10" x14ac:dyDescent="0.2">
      <c r="A9" s="84"/>
      <c r="B9" s="84"/>
      <c r="C9" s="84"/>
      <c r="D9" s="84"/>
      <c r="E9" s="84"/>
      <c r="F9" s="84"/>
      <c r="G9" s="84"/>
      <c r="H9" s="84"/>
      <c r="I9" s="84"/>
      <c r="J9" s="84"/>
    </row>
    <row r="10" spans="1:10" x14ac:dyDescent="0.2">
      <c r="A10" s="84"/>
      <c r="B10" s="84"/>
      <c r="C10" s="84"/>
      <c r="D10" s="84"/>
      <c r="E10" s="84"/>
      <c r="F10" s="84"/>
      <c r="G10" s="84"/>
      <c r="H10" s="84"/>
      <c r="I10" s="84"/>
      <c r="J10" s="84"/>
    </row>
    <row r="11" spans="1:10" x14ac:dyDescent="0.2">
      <c r="A11" s="84"/>
      <c r="B11" s="84"/>
      <c r="C11" s="84"/>
      <c r="D11" s="84"/>
      <c r="E11" s="84"/>
      <c r="F11" s="84"/>
      <c r="G11" s="84"/>
      <c r="H11" s="84"/>
      <c r="I11" s="84"/>
      <c r="J11" s="84"/>
    </row>
    <row r="12" spans="1:10" x14ac:dyDescent="0.2">
      <c r="A12" s="84"/>
      <c r="B12" s="84"/>
      <c r="C12" s="84"/>
      <c r="D12" s="84"/>
      <c r="E12" s="84"/>
      <c r="F12" s="84"/>
      <c r="G12" s="84"/>
      <c r="H12" s="84"/>
      <c r="I12" s="84"/>
      <c r="J12" s="84"/>
    </row>
    <row r="13" spans="1:10" x14ac:dyDescent="0.2">
      <c r="A13" s="84"/>
      <c r="B13" s="84"/>
      <c r="C13" s="84"/>
      <c r="D13" s="84"/>
      <c r="E13" s="84"/>
      <c r="F13" s="84"/>
      <c r="G13" s="84"/>
      <c r="H13" s="84"/>
      <c r="I13" s="84"/>
      <c r="J13" s="84"/>
    </row>
    <row r="14" spans="1:10" x14ac:dyDescent="0.2">
      <c r="A14" s="84"/>
      <c r="B14" s="84"/>
      <c r="C14" s="84"/>
      <c r="D14" s="84"/>
      <c r="E14" s="84"/>
      <c r="F14" s="84"/>
      <c r="G14" s="84"/>
      <c r="H14" s="84"/>
      <c r="I14" s="84"/>
      <c r="J14" s="84"/>
    </row>
    <row r="15" spans="1:10" x14ac:dyDescent="0.2">
      <c r="A15" s="84"/>
      <c r="B15" s="84"/>
      <c r="C15" s="84"/>
      <c r="D15" s="84"/>
      <c r="E15" s="84"/>
      <c r="F15" s="84"/>
      <c r="G15" s="84"/>
      <c r="H15" s="84"/>
      <c r="I15" s="84"/>
      <c r="J15" s="84"/>
    </row>
    <row r="16" spans="1:10" x14ac:dyDescent="0.2">
      <c r="A16" s="84"/>
      <c r="B16" s="84"/>
      <c r="C16" s="84"/>
      <c r="D16" s="84"/>
      <c r="E16" s="84"/>
      <c r="F16" s="84"/>
      <c r="G16" s="84"/>
      <c r="H16" s="84"/>
      <c r="I16" s="84"/>
      <c r="J16" s="84"/>
    </row>
    <row r="17" spans="1:10" x14ac:dyDescent="0.2">
      <c r="A17" s="84"/>
      <c r="B17" s="84"/>
      <c r="C17" s="84"/>
      <c r="D17" s="84"/>
      <c r="E17" s="84"/>
      <c r="F17" s="84"/>
      <c r="G17" s="84"/>
      <c r="H17" s="84"/>
      <c r="I17" s="84"/>
      <c r="J17" s="84"/>
    </row>
    <row r="18" spans="1:10" x14ac:dyDescent="0.2">
      <c r="A18" s="84"/>
      <c r="B18" s="84"/>
      <c r="C18" s="84"/>
      <c r="D18" s="84"/>
      <c r="E18" s="84"/>
      <c r="F18" s="84"/>
      <c r="G18" s="84"/>
      <c r="H18" s="84"/>
      <c r="I18" s="84"/>
      <c r="J18" s="84"/>
    </row>
    <row r="19" spans="1:10" ht="15" x14ac:dyDescent="0.2">
      <c r="A19" s="84"/>
      <c r="B19" s="84"/>
      <c r="C19" s="84"/>
      <c r="D19" s="84"/>
      <c r="E19" s="84"/>
      <c r="F19" s="84"/>
      <c r="G19" s="84"/>
      <c r="H19" s="84"/>
      <c r="I19" s="85"/>
      <c r="J19" s="84"/>
    </row>
    <row r="20" spans="1:10" x14ac:dyDescent="0.2">
      <c r="A20" s="84"/>
      <c r="B20" s="84"/>
      <c r="C20" s="84"/>
      <c r="D20" s="84"/>
      <c r="E20" s="84"/>
      <c r="F20" s="84"/>
      <c r="G20" s="84"/>
      <c r="H20" s="84"/>
      <c r="I20" s="84"/>
      <c r="J20" s="84"/>
    </row>
    <row r="21" spans="1:10" x14ac:dyDescent="0.2">
      <c r="A21" s="84"/>
      <c r="B21" s="84"/>
      <c r="C21" s="84"/>
      <c r="D21" s="84"/>
      <c r="E21" s="84"/>
      <c r="F21" s="84"/>
      <c r="G21" s="84"/>
      <c r="H21" s="84"/>
      <c r="I21" s="84"/>
      <c r="J21" s="84"/>
    </row>
  </sheetData>
  <mergeCells count="3">
    <mergeCell ref="A2:J2"/>
    <mergeCell ref="A4:J4"/>
    <mergeCell ref="A5:J6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General data</vt:lpstr>
      <vt:lpstr>Balance sheet</vt:lpstr>
      <vt:lpstr>P&amp;L account</vt:lpstr>
      <vt:lpstr>Cash flow</vt:lpstr>
      <vt:lpstr>PK</vt:lpstr>
      <vt:lpstr>Notes</vt:lpstr>
      <vt:lpstr>'Balance sheet'!Print_Area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jartner</cp:lastModifiedBy>
  <cp:lastPrinted>2016-03-16T08:15:17Z</cp:lastPrinted>
  <dcterms:created xsi:type="dcterms:W3CDTF">2008-10-17T11:51:54Z</dcterms:created>
  <dcterms:modified xsi:type="dcterms:W3CDTF">2016-03-17T14:08:07Z</dcterms:modified>
</cp:coreProperties>
</file>