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eliscak\Desktop\2017\GFI\"/>
    </mc:Choice>
  </mc:AlternateContent>
  <bookViews>
    <workbookView xWindow="-12" yWindow="-12" windowWidth="12000" windowHeight="9552"/>
  </bookViews>
  <sheets>
    <sheet name="General data" sheetId="15" r:id="rId1"/>
    <sheet name="Balance sheet" sheetId="19" r:id="rId2"/>
    <sheet name="P&amp;L account" sheetId="18" r:id="rId3"/>
    <sheet name="Cash flow" sheetId="20" r:id="rId4"/>
    <sheet name="PK" sheetId="17" r:id="rId5"/>
    <sheet name="Notes" sheetId="16" r:id="rId6"/>
  </sheets>
  <definedNames>
    <definedName name="_xlnm.Print_Area" localSheetId="1">'Balance sheet'!$A$1:$K$120</definedName>
    <definedName name="_xlnm.Print_Area" localSheetId="0">'General data'!$A$1:$I$64</definedName>
    <definedName name="_xlnm.Print_Area" localSheetId="5">Notes!$A$1:$J$29</definedName>
    <definedName name="_xlnm.Print_Area" localSheetId="2">'P&amp;L account'!$A$1:$K$71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101" i="19" l="1"/>
  <c r="K91" i="19"/>
  <c r="K87" i="19"/>
  <c r="K83" i="19"/>
  <c r="K80" i="19"/>
  <c r="K73" i="19"/>
  <c r="K70" i="19"/>
  <c r="K115" i="19" l="1"/>
  <c r="K53" i="20"/>
  <c r="J53" i="20"/>
  <c r="K45" i="20"/>
  <c r="J45" i="20"/>
  <c r="K39" i="20"/>
  <c r="J39" i="20"/>
  <c r="K32" i="20"/>
  <c r="J32" i="20"/>
  <c r="K28" i="20"/>
  <c r="J28" i="20"/>
  <c r="K19" i="20"/>
  <c r="J19" i="20"/>
  <c r="K14" i="20"/>
  <c r="J14" i="20"/>
  <c r="J57" i="18"/>
  <c r="J66" i="18" s="1"/>
  <c r="K57" i="18"/>
  <c r="K66" i="18" s="1"/>
  <c r="K33" i="18"/>
  <c r="J33" i="18"/>
  <c r="K27" i="18"/>
  <c r="J27" i="18"/>
  <c r="K22" i="18"/>
  <c r="J22" i="18"/>
  <c r="K16" i="18"/>
  <c r="J16" i="18"/>
  <c r="K12" i="18"/>
  <c r="J12" i="18"/>
  <c r="K10" i="18"/>
  <c r="K43" i="18" s="1"/>
  <c r="K7" i="18"/>
  <c r="J7" i="18"/>
  <c r="J101" i="19"/>
  <c r="J91" i="19"/>
  <c r="J87" i="19"/>
  <c r="J83" i="19"/>
  <c r="J80" i="19"/>
  <c r="J73" i="19"/>
  <c r="J70" i="19" s="1"/>
  <c r="K57" i="19"/>
  <c r="J57" i="19"/>
  <c r="K50" i="19"/>
  <c r="J50" i="19"/>
  <c r="K42" i="19"/>
  <c r="J42" i="19"/>
  <c r="K36" i="19"/>
  <c r="J36" i="19"/>
  <c r="K27" i="19"/>
  <c r="J27" i="19"/>
  <c r="K17" i="19"/>
  <c r="J17" i="19"/>
  <c r="K10" i="19"/>
  <c r="J10" i="19"/>
  <c r="K9" i="19"/>
  <c r="J41" i="19" l="1"/>
  <c r="J9" i="19"/>
  <c r="J47" i="20"/>
  <c r="J34" i="20"/>
  <c r="J21" i="20"/>
  <c r="J10" i="18"/>
  <c r="J43" i="18" s="1"/>
  <c r="K42" i="18"/>
  <c r="K46" i="18" s="1"/>
  <c r="J115" i="19"/>
  <c r="K41" i="19"/>
  <c r="K67" i="19" s="1"/>
  <c r="J42" i="18"/>
  <c r="K20" i="20"/>
  <c r="K33" i="20"/>
  <c r="K46" i="20"/>
  <c r="K21" i="20"/>
  <c r="K34" i="20"/>
  <c r="K47" i="20"/>
  <c r="J20" i="20"/>
  <c r="J33" i="20"/>
  <c r="J46" i="20"/>
  <c r="J46" i="18" l="1"/>
  <c r="J67" i="19"/>
  <c r="K48" i="20"/>
  <c r="K49" i="20"/>
  <c r="K44" i="18"/>
  <c r="K48" i="18" s="1"/>
  <c r="K56" i="18" s="1"/>
  <c r="K67" i="18" s="1"/>
  <c r="K45" i="18"/>
  <c r="J44" i="18"/>
  <c r="J48" i="18" s="1"/>
  <c r="J56" i="18" s="1"/>
  <c r="J67" i="18" s="1"/>
  <c r="J45" i="18"/>
  <c r="J48" i="20"/>
  <c r="J49" i="20"/>
  <c r="J50" i="18" l="1"/>
  <c r="K49" i="18"/>
  <c r="K50" i="18"/>
  <c r="J49" i="18"/>
  <c r="K23" i="17"/>
  <c r="K16" i="17" l="1"/>
  <c r="J23" i="17"/>
  <c r="J16" i="17"/>
</calcChain>
</file>

<file path=xl/sharedStrings.xml><?xml version="1.0" encoding="utf-8"?>
<sst xmlns="http://schemas.openxmlformats.org/spreadsheetml/2006/main" count="335" uniqueCount="306">
  <si>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</si>
  <si>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</si>
  <si>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</si>
  <si>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</si>
  <si>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</si>
  <si>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</si>
  <si>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</si>
  <si>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</si>
  <si>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</si>
  <si>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</si>
  <si>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</si>
  <si>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</si>
  <si>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</si>
  <si>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</si>
  <si>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</si>
  <si>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Annual financial report of entrepreneur  - GFI-POD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</si>
  <si>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</si>
  <si>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</si>
  <si>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</si>
  <si>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</si>
  <si>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</si>
  <si>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</si>
  <si>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</si>
  <si>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</si>
  <si>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</si>
  <si>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</si>
  <si>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</si>
  <si>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</si>
  <si>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</si>
  <si>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</si>
  <si>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</si>
  <si>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</si>
  <si>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</si>
  <si>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</si>
  <si>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</si>
  <si>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</si>
  <si>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</si>
  <si>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</si>
  <si>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</si>
  <si>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</si>
  <si>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</si>
  <si>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</si>
  <si>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</si>
  <si>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</si>
  <si>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</si>
  <si>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</si>
  <si>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</si>
  <si>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</si>
  <si>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</si>
  <si>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</si>
  <si>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</si>
  <si>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</si>
  <si>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</si>
  <si>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</si>
  <si>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</si>
  <si>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</si>
  <si>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</si>
  <si>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</si>
  <si>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</si>
  <si>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</si>
  <si>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</si>
  <si>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</si>
  <si>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</si>
  <si>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</si>
  <si>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</si>
  <si>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</si>
  <si>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</si>
  <si>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</si>
  <si>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</si>
  <si>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</si>
  <si>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</si>
  <si>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</si>
  <si>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</si>
  <si>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</si>
  <si>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</si>
  <si>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</si>
  <si>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</si>
  <si>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</si>
  <si>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</si>
  <si>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</si>
  <si>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</si>
  <si>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</si>
  <si>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</si>
  <si>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</si>
  <si>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</si>
  <si>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</si>
  <si>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</si>
  <si>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</si>
  <si>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</si>
  <si>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</si>
  <si>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</si>
  <si>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</si>
  <si>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</si>
  <si>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</si>
  <si>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</si>
  <si>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</si>
  <si>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</si>
  <si>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</si>
  <si>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</si>
  <si>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</si>
  <si>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</si>
  <si>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</si>
  <si>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</si>
  <si>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</si>
  <si>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</si>
  <si>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</si>
  <si>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</si>
  <si>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</si>
  <si>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</si>
  <si>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</si>
  <si>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</si>
  <si>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</si>
  <si>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</si>
  <si>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</si>
  <si>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</si>
  <si>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</si>
  <si>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</si>
  <si>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</si>
  <si>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</si>
  <si>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</si>
  <si>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</si>
  <si>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</si>
  <si>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</si>
  <si>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</si>
  <si>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</si>
  <si>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</si>
  <si>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</si>
  <si>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</si>
  <si>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</si>
  <si>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</si>
  <si>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</si>
  <si>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</si>
  <si>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</si>
  <si>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</si>
  <si>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</si>
  <si>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</si>
  <si>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</si>
  <si>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</si>
  <si>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</si>
  <si>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</si>
  <si>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</si>
  <si>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</si>
  <si>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</si>
  <si>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</si>
  <si>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</si>
  <si>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</si>
  <si>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</si>
  <si>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</si>
  <si>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</si>
  <si>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</si>
  <si>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</si>
  <si>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</si>
  <si>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PROFIT AND LOSS ACCOUNT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</si>
  <si>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</si>
  <si>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</si>
  <si>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</si>
  <si>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</si>
  <si>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</si>
  <si>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</si>
  <si>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1. Changes in value of work in progress and finished products
         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</si>
  <si>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</si>
  <si>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</si>
  <si>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</si>
  <si>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</si>
  <si>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</si>
  <si>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</si>
  <si>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</si>
  <si>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</si>
  <si>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</si>
  <si>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</si>
  <si>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</si>
  <si>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</si>
  <si>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</si>
  <si>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</si>
  <si>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</si>
  <si>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</si>
  <si>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1. Interest income, foreign exchange gains, dividends and similar income from related parties
         povezanim poduzetnicima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</si>
  <si>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</si>
  <si>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</si>
  <si>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</si>
  <si>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</si>
  <si>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</si>
  <si>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</si>
  <si>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</si>
  <si>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</si>
  <si>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</si>
  <si>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</si>
  <si>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</si>
  <si>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</si>
  <si>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</si>
  <si>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</si>
  <si>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</si>
  <si>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</si>
  <si>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</si>
  <si>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</si>
  <si>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</si>
  <si>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</si>
  <si>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</si>
  <si>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</si>
  <si>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</si>
  <si>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</si>
  <si>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</si>
  <si>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</si>
  <si>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</si>
  <si>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</si>
  <si>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</si>
  <si>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</si>
  <si>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</si>
  <si>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</si>
  <si>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</si>
  <si>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</si>
  <si>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</si>
  <si>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</si>
  <si>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</si>
  <si>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</si>
  <si>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</si>
  <si>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</si>
  <si>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</si>
  <si>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</si>
  <si>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</si>
  <si>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</si>
  <si>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</si>
  <si>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</si>
  <si>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</si>
  <si>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</si>
  <si>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</si>
  <si>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</si>
  <si>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</si>
  <si>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</si>
  <si>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</si>
  <si>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</si>
  <si>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</si>
  <si>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</si>
  <si>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</si>
  <si>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</si>
  <si>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</si>
  <si>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</si>
  <si>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</si>
  <si>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</si>
  <si>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</si>
  <si>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</si>
  <si>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</si>
  <si>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</si>
  <si>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</si>
  <si>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</si>
  <si>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</si>
  <si>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</si>
  <si>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</si>
  <si>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</si>
  <si>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</si>
  <si>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</si>
  <si>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</si>
  <si>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</si>
  <si>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</si>
  <si>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</si>
  <si>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</si>
  <si>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</si>
  <si>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</si>
  <si>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</si>
  <si>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</si>
  <si>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</si>
  <si>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</si>
  <si>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</si>
  <si>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</si>
  <si>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</si>
  <si>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</si>
  <si>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</si>
  <si>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</si>
  <si>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</si>
  <si>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</si>
  <si>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</si>
  <si>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</si>
  <si>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</si>
  <si>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</si>
  <si>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</si>
  <si>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</si>
  <si>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</si>
  <si>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</si>
  <si>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</si>
  <si>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</si>
  <si>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</si>
  <si>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</si>
  <si>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</si>
  <si>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</si>
  <si>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Notes</t>
  </si>
  <si>
    <t>to</t>
  </si>
  <si>
    <t>4. The decision of the competent authority (the proposal) about the development of the annual financial statements</t>
  </si>
  <si>
    <t>5. Decision on the allocation of profits or covering of loss</t>
  </si>
  <si>
    <t>3. Statement of responsible persons for preparation of financial statements</t>
  </si>
  <si>
    <t>2. Report of the Management Board on position of the Company</t>
  </si>
  <si>
    <t xml:space="preserve">1. Audited annual financial statements </t>
  </si>
  <si>
    <t>Obligator: Podravka prehrambena industrija d.d., Koprivnica</t>
  </si>
  <si>
    <t>048 220 562</t>
  </si>
  <si>
    <t xml:space="preserve">     2. Interest income, foreign exchange gains, dividends and similar income from non - related parties and other entities
        </t>
  </si>
  <si>
    <t xml:space="preserve">    2. Interest expenses, foreign exchange losses, dividends and similar expenses from non - related parties and other entities
        </t>
  </si>
  <si>
    <t>NO</t>
  </si>
  <si>
    <t>Artner Kukec Julijana</t>
  </si>
  <si>
    <t>048 653 055</t>
  </si>
  <si>
    <t>Julijana.ArtnerKukec@podravka.hr</t>
  </si>
  <si>
    <t>Pucar Marin</t>
  </si>
  <si>
    <t>as at 31.12.2017.</t>
  </si>
  <si>
    <t>for the period  1.1.2017. to 31.12.2017.</t>
  </si>
  <si>
    <t>for the period 1.1.2017. to 31.12.2017.</t>
  </si>
  <si>
    <t>1.1.2017.</t>
  </si>
  <si>
    <t>31.12.2017.</t>
  </si>
  <si>
    <t>The accounting policies in 2017 were supplemented with the purpose of increasing their quality without any change in the recognition and measurement of positions in the financial statements.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</si>
</sst>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64" fontId="4" fillId="0" borderId="7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7" fillId="0" borderId="9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0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0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4" fillId="2" borderId="0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/>
    <xf numFmtId="49" fontId="4" fillId="2" borderId="0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0" xfId="3" applyNumberFormat="1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1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2" xfId="3" applyFont="1" applyBorder="1" applyAlignment="1" applyProtection="1">
      <protection hidden="1"/>
    </xf>
    <xf numFmtId="0" fontId="7" fillId="0" borderId="12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Alignment="1"/>
    <xf numFmtId="0" fontId="1" fillId="0" borderId="0" xfId="5" applyFont="1" applyAlignment="1">
      <alignment wrapText="1"/>
    </xf>
    <xf numFmtId="0" fontId="1" fillId="0" borderId="0" xfId="0" applyFont="1"/>
    <xf numFmtId="0" fontId="1" fillId="0" borderId="0" xfId="5" applyFont="1" applyBorder="1" applyAlignment="1">
      <alignment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1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7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8" borderId="7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2" fillId="7" borderId="7" xfId="0" applyNumberFormat="1" applyFont="1" applyFill="1" applyBorder="1" applyAlignment="1" applyProtection="1">
      <alignment vertical="center"/>
      <protection locked="0"/>
    </xf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3" fontId="22" fillId="7" borderId="1" xfId="0" applyNumberFormat="1" applyFont="1" applyFill="1" applyBorder="1" applyAlignment="1" applyProtection="1">
      <alignment vertical="center"/>
      <protection locked="0"/>
    </xf>
    <xf numFmtId="3" fontId="22" fillId="0" borderId="1" xfId="0" applyNumberFormat="1" applyFont="1" applyFill="1" applyBorder="1" applyAlignment="1" applyProtection="1">
      <alignment vertical="center"/>
      <protection locked="0"/>
    </xf>
    <xf numFmtId="3" fontId="22" fillId="0" borderId="4" xfId="0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 applyProtection="1">
      <alignment vertical="center"/>
      <protection hidden="1"/>
    </xf>
    <xf numFmtId="3" fontId="22" fillId="7" borderId="4" xfId="0" applyNumberFormat="1" applyFont="1" applyFill="1" applyBorder="1" applyAlignment="1" applyProtection="1">
      <alignment vertical="center"/>
      <protection locked="0"/>
    </xf>
    <xf numFmtId="3" fontId="22" fillId="7" borderId="7" xfId="0" applyNumberFormat="1" applyFont="1" applyFill="1" applyBorder="1" applyAlignment="1" applyProtection="1">
      <alignment vertical="center"/>
      <protection locked="0"/>
    </xf>
    <xf numFmtId="3" fontId="22" fillId="8" borderId="1" xfId="0" applyNumberFormat="1" applyFont="1" applyFill="1" applyBorder="1" applyAlignment="1" applyProtection="1">
      <alignment vertical="center"/>
      <protection hidden="1"/>
    </xf>
    <xf numFmtId="3" fontId="22" fillId="8" borderId="4" xfId="0" applyNumberFormat="1" applyFont="1" applyFill="1" applyBorder="1" applyAlignment="1" applyProtection="1">
      <alignment vertical="center"/>
      <protection hidden="1"/>
    </xf>
    <xf numFmtId="3" fontId="22" fillId="7" borderId="1" xfId="0" applyNumberFormat="1" applyFont="1" applyFill="1" applyBorder="1" applyAlignment="1">
      <alignment vertical="center"/>
    </xf>
    <xf numFmtId="3" fontId="22" fillId="0" borderId="4" xfId="0" applyNumberFormat="1" applyFont="1" applyFill="1" applyBorder="1" applyAlignment="1">
      <alignment vertical="center"/>
    </xf>
    <xf numFmtId="0" fontId="4" fillId="2" borderId="10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18" xfId="3" applyFont="1" applyBorder="1" applyAlignment="1" applyProtection="1">
      <alignment horizontal="right" wrapText="1"/>
      <protection hidden="1"/>
    </xf>
    <xf numFmtId="49" fontId="6" fillId="2" borderId="19" xfId="1" applyNumberFormat="1" applyFill="1" applyBorder="1" applyAlignment="1" applyProtection="1">
      <alignment horizontal="left" vertical="center"/>
      <protection locked="0" hidden="1"/>
    </xf>
    <xf numFmtId="49" fontId="4" fillId="0" borderId="16" xfId="3" applyNumberFormat="1" applyFont="1" applyBorder="1" applyAlignment="1" applyProtection="1">
      <alignment horizontal="left" vertical="center"/>
      <protection locked="0" hidden="1"/>
    </xf>
    <xf numFmtId="49" fontId="4" fillId="0" borderId="20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18" xfId="3" applyFont="1" applyBorder="1" applyAlignment="1" applyProtection="1">
      <alignment horizontal="right"/>
      <protection hidden="1"/>
    </xf>
    <xf numFmtId="49" fontId="4" fillId="2" borderId="19" xfId="3" applyNumberFormat="1" applyFont="1" applyFill="1" applyBorder="1" applyAlignment="1" applyProtection="1">
      <alignment horizontal="left" vertical="center"/>
      <protection locked="0" hidden="1"/>
    </xf>
    <xf numFmtId="0" fontId="5" fillId="0" borderId="20" xfId="3" applyFont="1" applyBorder="1" applyAlignment="1">
      <alignment horizontal="left" vertical="center"/>
    </xf>
    <xf numFmtId="0" fontId="20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1" xfId="3" applyFont="1" applyBorder="1" applyAlignment="1" applyProtection="1">
      <alignment horizontal="center" vertical="top"/>
      <protection hidden="1"/>
    </xf>
    <xf numFmtId="0" fontId="7" fillId="0" borderId="21" xfId="3" applyFont="1" applyBorder="1" applyAlignment="1">
      <alignment horizontal="center"/>
    </xf>
    <xf numFmtId="0" fontId="7" fillId="0" borderId="21" xfId="3" applyFont="1" applyBorder="1" applyAlignment="1"/>
    <xf numFmtId="0" fontId="21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3" applyNumberFormat="1" applyFont="1" applyBorder="1" applyAlignment="1" applyProtection="1">
      <alignment horizontal="center" vertical="center"/>
      <protection locked="0" hidden="1"/>
    </xf>
    <xf numFmtId="0" fontId="4" fillId="2" borderId="19" xfId="3" applyFont="1" applyFill="1" applyBorder="1" applyAlignment="1" applyProtection="1">
      <alignment horizontal="left" vertical="center"/>
      <protection locked="0" hidden="1"/>
    </xf>
    <xf numFmtId="0" fontId="7" fillId="0" borderId="16" xfId="3" applyFont="1" applyBorder="1" applyAlignment="1"/>
    <xf numFmtId="0" fontId="7" fillId="0" borderId="20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1" xfId="3" applyFont="1" applyBorder="1" applyAlignment="1" applyProtection="1">
      <alignment horizontal="center"/>
      <protection hidden="1"/>
    </xf>
    <xf numFmtId="0" fontId="4" fillId="0" borderId="16" xfId="3" applyFont="1" applyBorder="1" applyAlignment="1" applyProtection="1">
      <alignment horizontal="left" vertical="center"/>
      <protection locked="0" hidden="1"/>
    </xf>
    <xf numFmtId="0" fontId="4" fillId="2" borderId="19" xfId="3" applyFont="1" applyFill="1" applyBorder="1" applyAlignment="1" applyProtection="1">
      <alignment horizontal="right" vertical="center"/>
      <protection locked="0" hidden="1"/>
    </xf>
    <xf numFmtId="0" fontId="7" fillId="0" borderId="0" xfId="3" applyFont="1" applyAlignment="1">
      <alignment horizontal="center"/>
    </xf>
    <xf numFmtId="0" fontId="4" fillId="2" borderId="16" xfId="3" applyFont="1" applyFill="1" applyBorder="1" applyAlignment="1" applyProtection="1">
      <alignment horizontal="right" vertical="center"/>
      <protection locked="0" hidden="1"/>
    </xf>
    <xf numFmtId="0" fontId="4" fillId="2" borderId="20" xfId="3" applyFont="1" applyFill="1" applyBorder="1" applyAlignment="1" applyProtection="1">
      <alignment horizontal="right" vertical="center"/>
      <protection locked="0" hidden="1"/>
    </xf>
    <xf numFmtId="49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3" applyFont="1" applyBorder="1" applyAlignment="1"/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5" fillId="0" borderId="20" xfId="3" applyFont="1" applyBorder="1" applyAlignment="1"/>
    <xf numFmtId="0" fontId="6" fillId="2" borderId="19" xfId="1" applyFill="1" applyBorder="1" applyAlignment="1" applyProtection="1">
      <protection locked="0" hidden="1"/>
    </xf>
    <xf numFmtId="0" fontId="4" fillId="0" borderId="16" xfId="3" applyFont="1" applyBorder="1" applyAlignment="1" applyProtection="1">
      <protection locked="0" hidden="1"/>
    </xf>
    <xf numFmtId="0" fontId="4" fillId="0" borderId="20" xfId="3" applyFont="1" applyBorder="1" applyAlignment="1" applyProtection="1">
      <protection locked="0" hidden="1"/>
    </xf>
    <xf numFmtId="0" fontId="7" fillId="0" borderId="16" xfId="3" applyFont="1" applyBorder="1" applyAlignment="1">
      <alignment horizontal="left"/>
    </xf>
    <xf numFmtId="0" fontId="7" fillId="0" borderId="20" xfId="3" applyFont="1" applyBorder="1" applyAlignment="1">
      <alignment horizontal="left"/>
    </xf>
    <xf numFmtId="0" fontId="7" fillId="0" borderId="9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16" xfId="3" applyFont="1" applyBorder="1" applyAlignment="1">
      <alignment horizontal="left" vertical="center"/>
    </xf>
    <xf numFmtId="0" fontId="7" fillId="0" borderId="20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18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18" xfId="3" applyFont="1" applyBorder="1" applyAlignment="1" applyProtection="1">
      <alignment horizontal="right" wrapText="1"/>
      <protection hidden="1"/>
    </xf>
    <xf numFmtId="1" fontId="4" fillId="2" borderId="19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16" xfId="0" applyFont="1" applyFill="1" applyBorder="1" applyAlignment="1" applyProtection="1">
      <alignment horizontal="center" vertical="top" wrapText="1"/>
      <protection hidden="1"/>
    </xf>
    <xf numFmtId="0" fontId="9" fillId="2" borderId="24" xfId="0" applyFont="1" applyFill="1" applyBorder="1" applyAlignment="1" applyProtection="1">
      <alignment vertical="center" wrapText="1"/>
      <protection hidden="1"/>
    </xf>
    <xf numFmtId="0" fontId="9" fillId="2" borderId="25" xfId="0" applyFont="1" applyFill="1" applyBorder="1" applyAlignment="1" applyProtection="1">
      <alignment vertical="center" wrapText="1"/>
      <protection hidden="1"/>
    </xf>
    <xf numFmtId="0" fontId="9" fillId="2" borderId="26" xfId="0" applyFont="1" applyFill="1" applyBorder="1" applyAlignment="1" applyProtection="1">
      <alignment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27" xfId="0" applyFont="1" applyFill="1" applyBorder="1" applyAlignment="1" applyProtection="1">
      <alignment horizontal="center" vertical="center" wrapText="1"/>
      <protection hidden="1"/>
    </xf>
    <xf numFmtId="0" fontId="4" fillId="3" borderId="28" xfId="0" applyFont="1" applyFill="1" applyBorder="1" applyAlignment="1" applyProtection="1">
      <alignment horizontal="center" vertical="center" wrapText="1"/>
      <protection hidden="1"/>
    </xf>
    <xf numFmtId="0" fontId="8" fillId="3" borderId="15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2" xfId="0" applyFont="1" applyFill="1" applyBorder="1" applyAlignment="1">
      <alignment horizontal="left" vertical="center" wrapText="1" indent="1"/>
    </xf>
    <xf numFmtId="0" fontId="5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16" fillId="4" borderId="25" xfId="0" applyFont="1" applyFill="1" applyBorder="1" applyAlignment="1">
      <alignment horizontal="left" vertical="center" wrapText="1"/>
    </xf>
    <xf numFmtId="0" fontId="16" fillId="4" borderId="26" xfId="0" applyFont="1" applyFill="1" applyBorder="1" applyAlignment="1">
      <alignment horizontal="left" vertical="center" wrapText="1"/>
    </xf>
    <xf numFmtId="0" fontId="16" fillId="0" borderId="30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 applyProtection="1">
      <alignment vertical="center" wrapText="1"/>
      <protection hidden="1"/>
    </xf>
    <xf numFmtId="0" fontId="9" fillId="5" borderId="25" xfId="0" applyFont="1" applyFill="1" applyBorder="1" applyAlignment="1" applyProtection="1">
      <alignment vertical="center" wrapText="1"/>
      <protection hidden="1"/>
    </xf>
    <xf numFmtId="0" fontId="9" fillId="5" borderId="26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left" vertical="top" wrapText="1"/>
    </xf>
    <xf numFmtId="0" fontId="4" fillId="0" borderId="22" xfId="0" applyFont="1" applyFill="1" applyBorder="1" applyAlignment="1">
      <alignment horizontal="left" vertical="top" wrapText="1"/>
    </xf>
    <xf numFmtId="0" fontId="4" fillId="0" borderId="23" xfId="0" applyFont="1" applyFill="1" applyBorder="1" applyAlignment="1">
      <alignment horizontal="left" vertical="top" wrapText="1"/>
    </xf>
    <xf numFmtId="0" fontId="5" fillId="0" borderId="34" xfId="0" applyFont="1" applyFill="1" applyBorder="1" applyAlignment="1">
      <alignment horizontal="left" vertical="center" wrapText="1" indent="1"/>
    </xf>
    <xf numFmtId="0" fontId="5" fillId="0" borderId="35" xfId="0" applyFont="1" applyFill="1" applyBorder="1" applyAlignment="1">
      <alignment horizontal="left" vertical="center" wrapText="1" indent="1"/>
    </xf>
    <xf numFmtId="0" fontId="5" fillId="0" borderId="36" xfId="0" applyFont="1" applyFill="1" applyBorder="1" applyAlignment="1">
      <alignment horizontal="left" vertical="center" wrapText="1" indent="1"/>
    </xf>
    <xf numFmtId="0" fontId="9" fillId="4" borderId="25" xfId="0" applyFont="1" applyFill="1" applyBorder="1" applyAlignment="1">
      <alignment vertical="center" wrapText="1"/>
    </xf>
    <xf numFmtId="0" fontId="9" fillId="4" borderId="2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left" vertical="center" wrapText="1"/>
    </xf>
    <xf numFmtId="0" fontId="16" fillId="6" borderId="25" xfId="0" applyFont="1" applyFill="1" applyBorder="1" applyAlignment="1">
      <alignment vertical="center" wrapText="1"/>
    </xf>
    <xf numFmtId="0" fontId="16" fillId="6" borderId="26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18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18" fillId="3" borderId="17" xfId="0" applyFont="1" applyFill="1" applyBorder="1" applyAlignment="1">
      <alignment horizontal="center" vertical="center" wrapText="1"/>
    </xf>
    <xf numFmtId="49" fontId="19" fillId="3" borderId="15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9" fillId="0" borderId="0" xfId="5" applyFont="1" applyAlignment="1"/>
    <xf numFmtId="0" fontId="11" fillId="0" borderId="0" xfId="5" applyAlignment="1"/>
    <xf numFmtId="0" fontId="11" fillId="0" borderId="0" xfId="5" applyAlignment="1">
      <alignment horizontal="left" vertical="center" wrapText="1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4"/>
  <sheetViews>
    <sheetView showGridLines="0" tabSelected="1" zoomScale="110" zoomScaleNormal="110" zoomScaleSheetLayoutView="100" workbookViewId="0">
      <selection activeCell="K5" sqref="K5"/>
    </sheetView>
  </sheetViews>
  <sheetFormatPr defaultColWidth="9.109375" defaultRowHeight="13.2" x14ac:dyDescent="0.25"/>
  <cols>
    <col min="1" max="1" width="9.109375" style="16"/>
    <col min="2" max="2" width="25.109375" style="16" customWidth="1"/>
    <col min="3" max="3" width="9.5546875" style="16" customWidth="1"/>
    <col min="4" max="4" width="9.44140625" style="16" customWidth="1"/>
    <col min="5" max="5" width="13.44140625" style="16" customWidth="1"/>
    <col min="6" max="6" width="8.44140625" style="16" customWidth="1"/>
    <col min="7" max="7" width="23.6640625" style="16" customWidth="1"/>
    <col min="8" max="8" width="17.109375" style="16" customWidth="1"/>
    <col min="9" max="9" width="14.44140625" style="16" customWidth="1"/>
    <col min="10" max="16384" width="9.109375" style="16"/>
  </cols>
  <sheetData>
    <row r="1" spans="1:12" ht="15.6" x14ac:dyDescent="0.3">
      <c r="A1" s="144" t="s">
        <v>16</v>
      </c>
      <c r="B1" s="144"/>
      <c r="C1" s="144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80" t="s">
        <v>17</v>
      </c>
      <c r="B2" s="180"/>
      <c r="C2" s="180"/>
      <c r="D2" s="181"/>
      <c r="E2" s="17" t="s">
        <v>303</v>
      </c>
      <c r="F2" s="18"/>
      <c r="G2" s="100" t="s">
        <v>285</v>
      </c>
      <c r="H2" s="17" t="s">
        <v>304</v>
      </c>
      <c r="I2" s="19"/>
      <c r="J2" s="15"/>
      <c r="K2" s="15"/>
      <c r="L2" s="15"/>
    </row>
    <row r="3" spans="1:12" x14ac:dyDescent="0.25">
      <c r="A3" s="20"/>
      <c r="B3" s="20"/>
      <c r="C3" s="20"/>
      <c r="D3" s="20"/>
      <c r="E3" s="21"/>
      <c r="F3" s="21"/>
      <c r="G3" s="20"/>
      <c r="H3" s="20"/>
      <c r="I3" s="22"/>
      <c r="J3" s="15"/>
      <c r="K3" s="15"/>
      <c r="L3" s="15"/>
    </row>
    <row r="4" spans="1:12" ht="15" x14ac:dyDescent="0.25">
      <c r="A4" s="182" t="s">
        <v>15</v>
      </c>
      <c r="B4" s="182"/>
      <c r="C4" s="182"/>
      <c r="D4" s="182"/>
      <c r="E4" s="182"/>
      <c r="F4" s="182"/>
      <c r="G4" s="182"/>
      <c r="H4" s="182"/>
      <c r="I4" s="182"/>
      <c r="J4" s="15"/>
      <c r="K4" s="15"/>
      <c r="L4" s="15"/>
    </row>
    <row r="5" spans="1:12" x14ac:dyDescent="0.25">
      <c r="A5" s="23"/>
      <c r="B5" s="23"/>
      <c r="C5" s="23"/>
      <c r="D5" s="24"/>
      <c r="E5" s="25"/>
      <c r="F5" s="26"/>
      <c r="G5" s="27"/>
      <c r="H5" s="28"/>
      <c r="I5" s="29"/>
      <c r="J5" s="15"/>
      <c r="K5" s="15"/>
      <c r="L5" s="15"/>
    </row>
    <row r="6" spans="1:12" x14ac:dyDescent="0.25">
      <c r="A6" s="133" t="s">
        <v>18</v>
      </c>
      <c r="B6" s="134"/>
      <c r="C6" s="145" t="s">
        <v>5</v>
      </c>
      <c r="D6" s="146"/>
      <c r="E6" s="183"/>
      <c r="F6" s="183"/>
      <c r="G6" s="183"/>
      <c r="H6" s="183"/>
      <c r="I6" s="31"/>
      <c r="J6" s="15"/>
      <c r="K6" s="15"/>
      <c r="L6" s="15"/>
    </row>
    <row r="7" spans="1:12" x14ac:dyDescent="0.25">
      <c r="A7" s="32"/>
      <c r="B7" s="32"/>
      <c r="C7" s="23"/>
      <c r="D7" s="23"/>
      <c r="E7" s="183"/>
      <c r="F7" s="183"/>
      <c r="G7" s="183"/>
      <c r="H7" s="183"/>
      <c r="I7" s="31"/>
      <c r="J7" s="15"/>
      <c r="K7" s="15"/>
      <c r="L7" s="15"/>
    </row>
    <row r="8" spans="1:12" ht="15.75" customHeight="1" x14ac:dyDescent="0.25">
      <c r="A8" s="184" t="s">
        <v>19</v>
      </c>
      <c r="B8" s="185"/>
      <c r="C8" s="145" t="s">
        <v>6</v>
      </c>
      <c r="D8" s="146"/>
      <c r="E8" s="183"/>
      <c r="F8" s="183"/>
      <c r="G8" s="183"/>
      <c r="H8" s="183"/>
      <c r="I8" s="24"/>
      <c r="J8" s="15"/>
      <c r="K8" s="15"/>
      <c r="L8" s="15"/>
    </row>
    <row r="9" spans="1:12" x14ac:dyDescent="0.25">
      <c r="A9" s="33"/>
      <c r="B9" s="33"/>
      <c r="C9" s="34"/>
      <c r="D9" s="23"/>
      <c r="E9" s="23"/>
      <c r="F9" s="23"/>
      <c r="G9" s="23"/>
      <c r="H9" s="23"/>
      <c r="I9" s="23"/>
      <c r="J9" s="15"/>
      <c r="K9" s="15"/>
      <c r="L9" s="15"/>
    </row>
    <row r="10" spans="1:12" x14ac:dyDescent="0.25">
      <c r="A10" s="177" t="s">
        <v>20</v>
      </c>
      <c r="B10" s="178"/>
      <c r="C10" s="145" t="s">
        <v>7</v>
      </c>
      <c r="D10" s="146"/>
      <c r="E10" s="23"/>
      <c r="F10" s="23"/>
      <c r="G10" s="23"/>
      <c r="H10" s="23"/>
      <c r="I10" s="23"/>
      <c r="J10" s="15"/>
      <c r="K10" s="15"/>
      <c r="L10" s="15"/>
    </row>
    <row r="11" spans="1:12" x14ac:dyDescent="0.25">
      <c r="A11" s="179"/>
      <c r="B11" s="179"/>
      <c r="C11" s="23"/>
      <c r="D11" s="23"/>
      <c r="E11" s="23"/>
      <c r="F11" s="23"/>
      <c r="G11" s="23"/>
      <c r="H11" s="23"/>
      <c r="I11" s="23"/>
      <c r="J11" s="15"/>
      <c r="K11" s="15"/>
      <c r="L11" s="15"/>
    </row>
    <row r="12" spans="1:12" x14ac:dyDescent="0.25">
      <c r="A12" s="133" t="s">
        <v>21</v>
      </c>
      <c r="B12" s="134"/>
      <c r="C12" s="147" t="s">
        <v>8</v>
      </c>
      <c r="D12" s="175"/>
      <c r="E12" s="175"/>
      <c r="F12" s="175"/>
      <c r="G12" s="175"/>
      <c r="H12" s="175"/>
      <c r="I12" s="176"/>
      <c r="J12" s="15"/>
      <c r="K12" s="15"/>
      <c r="L12" s="15"/>
    </row>
    <row r="13" spans="1:12" x14ac:dyDescent="0.25">
      <c r="A13" s="32"/>
      <c r="B13" s="32"/>
      <c r="C13" s="35"/>
      <c r="D13" s="23"/>
      <c r="E13" s="23"/>
      <c r="F13" s="23"/>
      <c r="G13" s="23"/>
      <c r="H13" s="23"/>
      <c r="I13" s="23"/>
      <c r="J13" s="15"/>
      <c r="K13" s="15"/>
      <c r="L13" s="15"/>
    </row>
    <row r="14" spans="1:12" x14ac:dyDescent="0.25">
      <c r="A14" s="133" t="s">
        <v>22</v>
      </c>
      <c r="B14" s="134"/>
      <c r="C14" s="186">
        <v>48000</v>
      </c>
      <c r="D14" s="187"/>
      <c r="E14" s="23"/>
      <c r="F14" s="147" t="s">
        <v>9</v>
      </c>
      <c r="G14" s="175"/>
      <c r="H14" s="175"/>
      <c r="I14" s="176"/>
      <c r="J14" s="15"/>
      <c r="K14" s="15"/>
      <c r="L14" s="15"/>
    </row>
    <row r="15" spans="1:12" x14ac:dyDescent="0.25">
      <c r="A15" s="32"/>
      <c r="B15" s="32"/>
      <c r="C15" s="23"/>
      <c r="D15" s="23"/>
      <c r="E15" s="23"/>
      <c r="F15" s="23"/>
      <c r="G15" s="23"/>
      <c r="H15" s="23"/>
      <c r="I15" s="23"/>
      <c r="J15" s="15"/>
      <c r="K15" s="15"/>
      <c r="L15" s="15"/>
    </row>
    <row r="16" spans="1:12" x14ac:dyDescent="0.25">
      <c r="A16" s="133" t="s">
        <v>23</v>
      </c>
      <c r="B16" s="134"/>
      <c r="C16" s="147" t="s">
        <v>10</v>
      </c>
      <c r="D16" s="175"/>
      <c r="E16" s="175"/>
      <c r="F16" s="175"/>
      <c r="G16" s="175"/>
      <c r="H16" s="175"/>
      <c r="I16" s="176"/>
      <c r="J16" s="15"/>
      <c r="K16" s="15"/>
      <c r="L16" s="15"/>
    </row>
    <row r="17" spans="1:12" x14ac:dyDescent="0.25">
      <c r="A17" s="32"/>
      <c r="B17" s="32"/>
      <c r="C17" s="23"/>
      <c r="D17" s="23"/>
      <c r="E17" s="23"/>
      <c r="F17" s="23"/>
      <c r="G17" s="23"/>
      <c r="H17" s="23"/>
      <c r="I17" s="23"/>
      <c r="J17" s="15"/>
      <c r="K17" s="15"/>
      <c r="L17" s="15"/>
    </row>
    <row r="18" spans="1:12" x14ac:dyDescent="0.25">
      <c r="A18" s="133" t="s">
        <v>24</v>
      </c>
      <c r="B18" s="134"/>
      <c r="C18" s="163" t="s">
        <v>11</v>
      </c>
      <c r="D18" s="164"/>
      <c r="E18" s="164"/>
      <c r="F18" s="164"/>
      <c r="G18" s="164"/>
      <c r="H18" s="164"/>
      <c r="I18" s="165"/>
      <c r="J18" s="15"/>
      <c r="K18" s="15"/>
      <c r="L18" s="15"/>
    </row>
    <row r="19" spans="1:12" x14ac:dyDescent="0.25">
      <c r="A19" s="32"/>
      <c r="B19" s="32"/>
      <c r="C19" s="35"/>
      <c r="D19" s="23"/>
      <c r="E19" s="23"/>
      <c r="F19" s="23"/>
      <c r="G19" s="23"/>
      <c r="H19" s="23"/>
      <c r="I19" s="23"/>
      <c r="J19" s="15"/>
      <c r="K19" s="15"/>
      <c r="L19" s="15"/>
    </row>
    <row r="20" spans="1:12" x14ac:dyDescent="0.25">
      <c r="A20" s="133" t="s">
        <v>25</v>
      </c>
      <c r="B20" s="134"/>
      <c r="C20" s="163" t="s">
        <v>12</v>
      </c>
      <c r="D20" s="164"/>
      <c r="E20" s="164"/>
      <c r="F20" s="164"/>
      <c r="G20" s="164"/>
      <c r="H20" s="164"/>
      <c r="I20" s="165"/>
      <c r="J20" s="15"/>
      <c r="K20" s="15"/>
      <c r="L20" s="15"/>
    </row>
    <row r="21" spans="1:12" x14ac:dyDescent="0.25">
      <c r="A21" s="32"/>
      <c r="B21" s="32"/>
      <c r="C21" s="35"/>
      <c r="D21" s="23"/>
      <c r="E21" s="23"/>
      <c r="F21" s="23"/>
      <c r="G21" s="23"/>
      <c r="H21" s="23"/>
      <c r="I21" s="23"/>
      <c r="J21" s="15"/>
      <c r="K21" s="15"/>
      <c r="L21" s="15"/>
    </row>
    <row r="22" spans="1:12" x14ac:dyDescent="0.25">
      <c r="A22" s="133" t="s">
        <v>26</v>
      </c>
      <c r="B22" s="134"/>
      <c r="C22" s="36">
        <v>201</v>
      </c>
      <c r="D22" s="147" t="s">
        <v>9</v>
      </c>
      <c r="E22" s="166"/>
      <c r="F22" s="167"/>
      <c r="G22" s="168"/>
      <c r="H22" s="169"/>
      <c r="I22" s="38"/>
      <c r="J22" s="15"/>
      <c r="K22" s="15"/>
      <c r="L22" s="15"/>
    </row>
    <row r="23" spans="1:12" x14ac:dyDescent="0.25">
      <c r="A23" s="32"/>
      <c r="B23" s="32"/>
      <c r="C23" s="23"/>
      <c r="D23" s="39"/>
      <c r="E23" s="39"/>
      <c r="F23" s="39"/>
      <c r="G23" s="39"/>
      <c r="H23" s="23"/>
      <c r="I23" s="24"/>
      <c r="J23" s="15"/>
      <c r="K23" s="15"/>
      <c r="L23" s="15"/>
    </row>
    <row r="24" spans="1:12" x14ac:dyDescent="0.25">
      <c r="A24" s="133" t="s">
        <v>27</v>
      </c>
      <c r="B24" s="134"/>
      <c r="C24" s="36">
        <v>6</v>
      </c>
      <c r="D24" s="147" t="s">
        <v>13</v>
      </c>
      <c r="E24" s="166"/>
      <c r="F24" s="166"/>
      <c r="G24" s="167"/>
      <c r="H24" s="30" t="s">
        <v>29</v>
      </c>
      <c r="I24" s="125">
        <v>3026</v>
      </c>
      <c r="J24" s="15"/>
      <c r="K24" s="15"/>
      <c r="L24" s="15"/>
    </row>
    <row r="25" spans="1:12" x14ac:dyDescent="0.25">
      <c r="A25" s="32"/>
      <c r="B25" s="32"/>
      <c r="C25" s="23"/>
      <c r="D25" s="39"/>
      <c r="E25" s="39"/>
      <c r="F25" s="39"/>
      <c r="G25" s="32"/>
      <c r="H25" s="32" t="s">
        <v>30</v>
      </c>
      <c r="I25" s="35"/>
      <c r="J25" s="15"/>
      <c r="K25" s="15"/>
      <c r="L25" s="15"/>
    </row>
    <row r="26" spans="1:12" x14ac:dyDescent="0.25">
      <c r="A26" s="133" t="s">
        <v>28</v>
      </c>
      <c r="B26" s="134"/>
      <c r="C26" s="40" t="s">
        <v>295</v>
      </c>
      <c r="D26" s="41"/>
      <c r="E26" s="15"/>
      <c r="F26" s="42"/>
      <c r="G26" s="133" t="s">
        <v>31</v>
      </c>
      <c r="H26" s="134"/>
      <c r="I26" s="43" t="s">
        <v>14</v>
      </c>
      <c r="J26" s="15"/>
      <c r="K26" s="15"/>
      <c r="L26" s="15"/>
    </row>
    <row r="27" spans="1:12" x14ac:dyDescent="0.25">
      <c r="A27" s="32"/>
      <c r="B27" s="32"/>
      <c r="C27" s="23"/>
      <c r="D27" s="42"/>
      <c r="E27" s="42"/>
      <c r="F27" s="42"/>
      <c r="G27" s="42"/>
      <c r="H27" s="23"/>
      <c r="I27" s="44"/>
      <c r="J27" s="15"/>
      <c r="K27" s="15"/>
      <c r="L27" s="15"/>
    </row>
    <row r="28" spans="1:12" x14ac:dyDescent="0.25">
      <c r="A28" s="170" t="s">
        <v>32</v>
      </c>
      <c r="B28" s="171"/>
      <c r="C28" s="172"/>
      <c r="D28" s="172"/>
      <c r="E28" s="173"/>
      <c r="F28" s="174"/>
      <c r="G28" s="174"/>
      <c r="H28" s="155" t="s">
        <v>33</v>
      </c>
      <c r="I28" s="155"/>
      <c r="J28" s="15"/>
      <c r="K28" s="15"/>
      <c r="L28" s="15"/>
    </row>
    <row r="29" spans="1:12" x14ac:dyDescent="0.25">
      <c r="A29" s="15"/>
      <c r="B29" s="15"/>
      <c r="C29" s="15"/>
      <c r="D29" s="29"/>
      <c r="E29" s="23"/>
      <c r="F29" s="23"/>
      <c r="G29" s="23"/>
      <c r="H29" s="45"/>
      <c r="I29" s="44"/>
      <c r="J29" s="15"/>
      <c r="K29" s="15"/>
      <c r="L29" s="15"/>
    </row>
    <row r="30" spans="1:12" x14ac:dyDescent="0.25">
      <c r="A30" s="154"/>
      <c r="B30" s="148"/>
      <c r="C30" s="148"/>
      <c r="D30" s="149"/>
      <c r="E30" s="154"/>
      <c r="F30" s="156"/>
      <c r="G30" s="157"/>
      <c r="H30" s="145"/>
      <c r="I30" s="158"/>
      <c r="J30" s="15"/>
      <c r="K30" s="15"/>
      <c r="L30" s="15"/>
    </row>
    <row r="31" spans="1:12" x14ac:dyDescent="0.25">
      <c r="A31" s="37"/>
      <c r="B31" s="37"/>
      <c r="C31" s="35"/>
      <c r="D31" s="160"/>
      <c r="E31" s="160"/>
      <c r="F31" s="160"/>
      <c r="G31" s="161"/>
      <c r="H31" s="23"/>
      <c r="I31" s="48"/>
      <c r="J31" s="15"/>
      <c r="K31" s="15"/>
      <c r="L31" s="15"/>
    </row>
    <row r="32" spans="1:12" x14ac:dyDescent="0.25">
      <c r="A32" s="154"/>
      <c r="B32" s="148"/>
      <c r="C32" s="148"/>
      <c r="D32" s="149"/>
      <c r="E32" s="154"/>
      <c r="F32" s="148"/>
      <c r="G32" s="148"/>
      <c r="H32" s="145"/>
      <c r="I32" s="146"/>
      <c r="J32" s="15"/>
      <c r="K32" s="15"/>
      <c r="L32" s="15"/>
    </row>
    <row r="33" spans="1:12" x14ac:dyDescent="0.25">
      <c r="A33" s="37"/>
      <c r="B33" s="37"/>
      <c r="C33" s="35"/>
      <c r="D33" s="46"/>
      <c r="E33" s="46"/>
      <c r="F33" s="46"/>
      <c r="G33" s="47"/>
      <c r="H33" s="23"/>
      <c r="I33" s="49"/>
      <c r="J33" s="15"/>
      <c r="K33" s="15"/>
      <c r="L33" s="15"/>
    </row>
    <row r="34" spans="1:12" x14ac:dyDescent="0.25">
      <c r="A34" s="154"/>
      <c r="B34" s="159"/>
      <c r="C34" s="159"/>
      <c r="D34" s="162"/>
      <c r="E34" s="154"/>
      <c r="F34" s="159"/>
      <c r="G34" s="159"/>
      <c r="H34" s="145"/>
      <c r="I34" s="146"/>
      <c r="J34" s="15"/>
      <c r="K34" s="15"/>
      <c r="L34" s="15"/>
    </row>
    <row r="35" spans="1:12" x14ac:dyDescent="0.25">
      <c r="A35" s="37"/>
      <c r="B35" s="37"/>
      <c r="C35" s="35"/>
      <c r="D35" s="46"/>
      <c r="E35" s="46"/>
      <c r="F35" s="46"/>
      <c r="G35" s="47"/>
      <c r="H35" s="23"/>
      <c r="I35" s="49"/>
      <c r="J35" s="15"/>
      <c r="K35" s="15"/>
      <c r="L35" s="15"/>
    </row>
    <row r="36" spans="1:12" x14ac:dyDescent="0.25">
      <c r="A36" s="154"/>
      <c r="B36" s="148"/>
      <c r="C36" s="148"/>
      <c r="D36" s="149"/>
      <c r="E36" s="154"/>
      <c r="F36" s="148"/>
      <c r="G36" s="148"/>
      <c r="H36" s="145"/>
      <c r="I36" s="146"/>
      <c r="J36" s="15"/>
      <c r="K36" s="15"/>
      <c r="L36" s="15"/>
    </row>
    <row r="37" spans="1:12" x14ac:dyDescent="0.25">
      <c r="A37" s="50"/>
      <c r="B37" s="50"/>
      <c r="C37" s="150"/>
      <c r="D37" s="151"/>
      <c r="E37" s="23"/>
      <c r="F37" s="150"/>
      <c r="G37" s="151"/>
      <c r="H37" s="23"/>
      <c r="I37" s="23"/>
      <c r="J37" s="15"/>
      <c r="K37" s="15"/>
      <c r="L37" s="15"/>
    </row>
    <row r="38" spans="1:12" x14ac:dyDescent="0.25">
      <c r="A38" s="154"/>
      <c r="B38" s="148"/>
      <c r="C38" s="148"/>
      <c r="D38" s="149"/>
      <c r="E38" s="154"/>
      <c r="F38" s="148"/>
      <c r="G38" s="148"/>
      <c r="H38" s="145"/>
      <c r="I38" s="146"/>
      <c r="J38" s="15"/>
      <c r="K38" s="15"/>
      <c r="L38" s="15"/>
    </row>
    <row r="39" spans="1:12" x14ac:dyDescent="0.25">
      <c r="A39" s="50"/>
      <c r="B39" s="50"/>
      <c r="C39" s="51"/>
      <c r="D39" s="52"/>
      <c r="E39" s="23"/>
      <c r="F39" s="51"/>
      <c r="G39" s="52"/>
      <c r="H39" s="23"/>
      <c r="I39" s="23"/>
      <c r="J39" s="15"/>
      <c r="K39" s="15"/>
      <c r="L39" s="15"/>
    </row>
    <row r="40" spans="1:12" x14ac:dyDescent="0.25">
      <c r="A40" s="154"/>
      <c r="B40" s="156"/>
      <c r="C40" s="156"/>
      <c r="D40" s="157"/>
      <c r="E40" s="154"/>
      <c r="F40" s="159"/>
      <c r="G40" s="159"/>
      <c r="H40" s="145"/>
      <c r="I40" s="146"/>
      <c r="J40" s="15"/>
      <c r="K40" s="15"/>
      <c r="L40" s="15"/>
    </row>
    <row r="41" spans="1:12" x14ac:dyDescent="0.25">
      <c r="A41" s="53"/>
      <c r="B41" s="54"/>
      <c r="C41" s="54"/>
      <c r="D41" s="54"/>
      <c r="E41" s="53"/>
      <c r="F41" s="54"/>
      <c r="G41" s="54"/>
      <c r="H41" s="55"/>
      <c r="I41" s="56"/>
      <c r="J41" s="15"/>
      <c r="K41" s="15"/>
      <c r="L41" s="15"/>
    </row>
    <row r="42" spans="1:12" x14ac:dyDescent="0.25">
      <c r="A42" s="50"/>
      <c r="B42" s="50"/>
      <c r="C42" s="51"/>
      <c r="D42" s="52"/>
      <c r="E42" s="23"/>
      <c r="F42" s="51"/>
      <c r="G42" s="52"/>
      <c r="H42" s="23"/>
      <c r="I42" s="23"/>
      <c r="J42" s="15"/>
      <c r="K42" s="15"/>
      <c r="L42" s="15"/>
    </row>
    <row r="43" spans="1:12" x14ac:dyDescent="0.25">
      <c r="A43" s="57"/>
      <c r="B43" s="57"/>
      <c r="C43" s="57"/>
      <c r="D43" s="34"/>
      <c r="E43" s="34"/>
      <c r="F43" s="57"/>
      <c r="G43" s="34"/>
      <c r="H43" s="34"/>
      <c r="I43" s="34"/>
      <c r="J43" s="15"/>
      <c r="K43" s="15"/>
      <c r="L43" s="15"/>
    </row>
    <row r="44" spans="1:12" x14ac:dyDescent="0.25">
      <c r="A44" s="128" t="s">
        <v>34</v>
      </c>
      <c r="B44" s="129"/>
      <c r="C44" s="145"/>
      <c r="D44" s="146"/>
      <c r="E44" s="24"/>
      <c r="F44" s="147"/>
      <c r="G44" s="148"/>
      <c r="H44" s="148"/>
      <c r="I44" s="149"/>
      <c r="J44" s="15"/>
      <c r="K44" s="15"/>
      <c r="L44" s="15"/>
    </row>
    <row r="45" spans="1:12" x14ac:dyDescent="0.25">
      <c r="A45" s="50"/>
      <c r="B45" s="50"/>
      <c r="C45" s="150"/>
      <c r="D45" s="151"/>
      <c r="E45" s="23"/>
      <c r="F45" s="150"/>
      <c r="G45" s="152"/>
      <c r="H45" s="58"/>
      <c r="I45" s="58"/>
      <c r="J45" s="15"/>
      <c r="K45" s="15"/>
      <c r="L45" s="15"/>
    </row>
    <row r="46" spans="1:12" x14ac:dyDescent="0.25">
      <c r="A46" s="128" t="s">
        <v>35</v>
      </c>
      <c r="B46" s="129"/>
      <c r="C46" s="147" t="s">
        <v>296</v>
      </c>
      <c r="D46" s="153"/>
      <c r="E46" s="153"/>
      <c r="F46" s="153"/>
      <c r="G46" s="153"/>
      <c r="H46" s="153"/>
      <c r="I46" s="153"/>
      <c r="J46" s="15"/>
      <c r="K46" s="15"/>
      <c r="L46" s="15"/>
    </row>
    <row r="47" spans="1:12" x14ac:dyDescent="0.25">
      <c r="A47" s="32"/>
      <c r="B47" s="32"/>
      <c r="C47" s="59" t="s">
        <v>37</v>
      </c>
      <c r="D47" s="24"/>
      <c r="E47" s="24"/>
      <c r="F47" s="24"/>
      <c r="G47" s="24"/>
      <c r="H47" s="24"/>
      <c r="I47" s="24"/>
      <c r="J47" s="15"/>
      <c r="K47" s="15"/>
      <c r="L47" s="15"/>
    </row>
    <row r="48" spans="1:12" x14ac:dyDescent="0.25">
      <c r="A48" s="128" t="s">
        <v>36</v>
      </c>
      <c r="B48" s="129"/>
      <c r="C48" s="135" t="s">
        <v>297</v>
      </c>
      <c r="D48" s="131"/>
      <c r="E48" s="132"/>
      <c r="F48" s="24"/>
      <c r="G48" s="30" t="s">
        <v>38</v>
      </c>
      <c r="H48" s="135" t="s">
        <v>292</v>
      </c>
      <c r="I48" s="132"/>
      <c r="J48" s="15"/>
      <c r="K48" s="15"/>
      <c r="L48" s="15"/>
    </row>
    <row r="49" spans="1:12" x14ac:dyDescent="0.25">
      <c r="A49" s="32"/>
      <c r="B49" s="32"/>
      <c r="C49" s="59"/>
      <c r="D49" s="24"/>
      <c r="E49" s="24"/>
      <c r="F49" s="24"/>
      <c r="G49" s="24"/>
      <c r="H49" s="24"/>
      <c r="I49" s="24"/>
      <c r="J49" s="15"/>
      <c r="K49" s="15"/>
      <c r="L49" s="15"/>
    </row>
    <row r="50" spans="1:12" x14ac:dyDescent="0.25">
      <c r="A50" s="128" t="s">
        <v>39</v>
      </c>
      <c r="B50" s="129"/>
      <c r="C50" s="130" t="s">
        <v>298</v>
      </c>
      <c r="D50" s="131"/>
      <c r="E50" s="131"/>
      <c r="F50" s="131"/>
      <c r="G50" s="131"/>
      <c r="H50" s="131"/>
      <c r="I50" s="132"/>
      <c r="J50" s="15"/>
      <c r="K50" s="15"/>
      <c r="L50" s="15"/>
    </row>
    <row r="51" spans="1:12" x14ac:dyDescent="0.25">
      <c r="A51" s="32"/>
      <c r="B51" s="32"/>
      <c r="C51" s="24"/>
      <c r="D51" s="24"/>
      <c r="E51" s="24"/>
      <c r="F51" s="24"/>
      <c r="G51" s="24"/>
      <c r="H51" s="24"/>
      <c r="I51" s="24"/>
      <c r="J51" s="15"/>
      <c r="K51" s="15"/>
      <c r="L51" s="15"/>
    </row>
    <row r="52" spans="1:12" x14ac:dyDescent="0.25">
      <c r="A52" s="133" t="s">
        <v>40</v>
      </c>
      <c r="B52" s="134"/>
      <c r="C52" s="135" t="s">
        <v>299</v>
      </c>
      <c r="D52" s="131"/>
      <c r="E52" s="131"/>
      <c r="F52" s="131"/>
      <c r="G52" s="131"/>
      <c r="H52" s="131"/>
      <c r="I52" s="136"/>
      <c r="J52" s="15"/>
      <c r="K52" s="15"/>
      <c r="L52" s="15"/>
    </row>
    <row r="53" spans="1:12" x14ac:dyDescent="0.25">
      <c r="A53" s="60"/>
      <c r="B53" s="60"/>
      <c r="C53" s="139" t="s">
        <v>37</v>
      </c>
      <c r="D53" s="139"/>
      <c r="E53" s="139"/>
      <c r="F53" s="139"/>
      <c r="G53" s="139"/>
      <c r="H53" s="139"/>
      <c r="I53" s="62"/>
      <c r="J53" s="15"/>
      <c r="K53" s="15"/>
      <c r="L53" s="15"/>
    </row>
    <row r="54" spans="1:12" x14ac:dyDescent="0.25">
      <c r="A54" s="60"/>
      <c r="B54" s="60"/>
      <c r="C54" s="61"/>
      <c r="D54" s="61"/>
      <c r="E54" s="61"/>
      <c r="F54" s="61"/>
      <c r="G54" s="61"/>
      <c r="H54" s="61"/>
      <c r="I54" s="62"/>
      <c r="J54" s="15"/>
      <c r="K54" s="15"/>
      <c r="L54" s="15"/>
    </row>
    <row r="55" spans="1:12" x14ac:dyDescent="0.25">
      <c r="A55" s="60"/>
      <c r="B55" s="137" t="s">
        <v>41</v>
      </c>
      <c r="C55" s="138"/>
      <c r="D55" s="138"/>
      <c r="E55" s="138"/>
      <c r="F55" s="96"/>
      <c r="G55" s="96"/>
      <c r="H55" s="92"/>
      <c r="I55" s="92"/>
      <c r="J55" s="15"/>
      <c r="K55" s="15"/>
      <c r="L55" s="15"/>
    </row>
    <row r="56" spans="1:12" x14ac:dyDescent="0.25">
      <c r="A56" s="60"/>
      <c r="B56" s="97" t="s">
        <v>290</v>
      </c>
      <c r="C56" s="98"/>
      <c r="D56" s="98"/>
      <c r="E56" s="98"/>
      <c r="F56" s="98"/>
      <c r="G56" s="98"/>
      <c r="H56" s="143"/>
      <c r="I56" s="143"/>
      <c r="J56" s="15"/>
      <c r="K56" s="15"/>
      <c r="L56" s="15"/>
    </row>
    <row r="57" spans="1:12" x14ac:dyDescent="0.25">
      <c r="A57" s="60"/>
      <c r="B57" s="97" t="s">
        <v>289</v>
      </c>
      <c r="C57" s="98"/>
      <c r="D57" s="98"/>
      <c r="E57" s="98"/>
      <c r="F57" s="98"/>
      <c r="G57" s="98"/>
      <c r="H57" s="143"/>
      <c r="I57" s="143"/>
      <c r="J57" s="15"/>
      <c r="K57" s="15"/>
      <c r="L57" s="15"/>
    </row>
    <row r="58" spans="1:12" x14ac:dyDescent="0.25">
      <c r="A58" s="60"/>
      <c r="B58" s="97" t="s">
        <v>288</v>
      </c>
      <c r="C58" s="98"/>
      <c r="D58" s="98"/>
      <c r="E58" s="98"/>
      <c r="F58" s="98"/>
      <c r="G58" s="98"/>
      <c r="H58" s="143"/>
      <c r="I58" s="143"/>
      <c r="J58" s="15"/>
      <c r="K58" s="15"/>
      <c r="L58" s="15"/>
    </row>
    <row r="59" spans="1:12" x14ac:dyDescent="0.25">
      <c r="A59" s="60"/>
      <c r="B59" s="97" t="s">
        <v>286</v>
      </c>
      <c r="C59" s="104"/>
      <c r="D59" s="104"/>
      <c r="E59" s="104"/>
      <c r="F59" s="104"/>
      <c r="G59" s="104"/>
      <c r="H59" s="143"/>
      <c r="I59" s="143"/>
      <c r="J59" s="15"/>
      <c r="K59" s="15"/>
      <c r="L59" s="15"/>
    </row>
    <row r="60" spans="1:12" x14ac:dyDescent="0.25">
      <c r="A60" s="60"/>
      <c r="B60" s="97" t="s">
        <v>287</v>
      </c>
      <c r="C60" s="104"/>
      <c r="D60" s="104"/>
      <c r="E60" s="104"/>
      <c r="F60" s="104"/>
      <c r="G60" s="104"/>
      <c r="H60" s="143"/>
      <c r="I60" s="143"/>
      <c r="J60" s="15"/>
      <c r="K60" s="15"/>
      <c r="L60" s="15"/>
    </row>
    <row r="61" spans="1:12" x14ac:dyDescent="0.25">
      <c r="A61" s="60"/>
      <c r="B61" s="105"/>
      <c r="C61" s="61"/>
      <c r="D61" s="61"/>
      <c r="E61" s="61"/>
      <c r="F61" s="61"/>
      <c r="G61" s="61"/>
      <c r="H61" s="61"/>
      <c r="I61" s="62"/>
      <c r="J61" s="15"/>
      <c r="K61" s="15"/>
      <c r="L61" s="15"/>
    </row>
    <row r="62" spans="1:12" ht="13.8" thickBot="1" x14ac:dyDescent="0.3">
      <c r="A62" s="63" t="s">
        <v>1</v>
      </c>
      <c r="B62" s="24"/>
      <c r="C62" s="24"/>
      <c r="D62" s="24"/>
      <c r="E62" s="24"/>
      <c r="F62" s="24"/>
      <c r="G62" s="64"/>
      <c r="H62" s="65"/>
      <c r="I62" s="64"/>
      <c r="J62" s="15"/>
      <c r="K62" s="15"/>
      <c r="L62" s="15"/>
    </row>
    <row r="63" spans="1:12" x14ac:dyDescent="0.25">
      <c r="A63" s="24"/>
      <c r="B63" s="24"/>
      <c r="C63" s="24"/>
      <c r="D63" s="24"/>
      <c r="E63" s="60" t="s">
        <v>2</v>
      </c>
      <c r="F63" s="15"/>
      <c r="G63" s="140" t="s">
        <v>42</v>
      </c>
      <c r="H63" s="141"/>
      <c r="I63" s="142"/>
      <c r="J63" s="15"/>
      <c r="K63" s="15"/>
      <c r="L63" s="15"/>
    </row>
    <row r="64" spans="1:12" x14ac:dyDescent="0.25">
      <c r="A64" s="66"/>
      <c r="B64" s="66"/>
      <c r="C64" s="29"/>
      <c r="D64" s="29"/>
      <c r="E64" s="29"/>
      <c r="F64" s="29"/>
      <c r="G64" s="126"/>
      <c r="H64" s="127"/>
      <c r="I64" s="29"/>
      <c r="J64" s="15"/>
      <c r="K64" s="15"/>
      <c r="L64" s="15"/>
    </row>
  </sheetData>
  <protectedRanges>
    <protectedRange sqref="E2 H2 C6:D6 C8:D8 C10:D10 C12:I12 C14:D14 F14:I14 C16:I16 C18:I18 C20:I20 C24:G24 C22:F22 C26 I26 I24 A30:I30 A32:I32" name="Range1"/>
    <protectedRange sqref="A34:D34" name="Range1_1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H28:I28"/>
    <mergeCell ref="A30:D30"/>
    <mergeCell ref="E30:G30"/>
    <mergeCell ref="H30:I30"/>
    <mergeCell ref="A40:D40"/>
    <mergeCell ref="E40:G40"/>
    <mergeCell ref="H40:I40"/>
    <mergeCell ref="D31:G31"/>
    <mergeCell ref="A34:D34"/>
    <mergeCell ref="E34:G34"/>
    <mergeCell ref="H34:I34"/>
    <mergeCell ref="A36:D36"/>
    <mergeCell ref="E36:G36"/>
    <mergeCell ref="H36:I36"/>
    <mergeCell ref="A48:B48"/>
    <mergeCell ref="C48:E48"/>
    <mergeCell ref="H48:I48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G64:H64"/>
    <mergeCell ref="A50:B50"/>
    <mergeCell ref="C50:I50"/>
    <mergeCell ref="A52:B52"/>
    <mergeCell ref="C52:I52"/>
    <mergeCell ref="B55:E55"/>
    <mergeCell ref="C53:H53"/>
    <mergeCell ref="G63:I63"/>
    <mergeCell ref="H56:I60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 display="draga.celiscak@podravka.hr"/>
  </hyperlinks>
  <pageMargins left="0.55118110236220474" right="0" top="0.98425196850393704" bottom="0.59055118110236227" header="0.51181102362204722" footer="0.51181102362204722"/>
  <pageSetup paperSize="9" scale="73" orientation="portrait" horizontalDpi="300" verticalDpi="300" r:id="rId4"/>
  <headerFooter alignWithMargins="0"/>
  <ignoredErrors>
    <ignoredError sqref="C6:D10 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23"/>
  <sheetViews>
    <sheetView showGridLines="0" zoomScale="110" zoomScaleNormal="110" zoomScaleSheetLayoutView="110" workbookViewId="0">
      <selection activeCell="K40" sqref="K40"/>
    </sheetView>
  </sheetViews>
  <sheetFormatPr defaultRowHeight="13.2" x14ac:dyDescent="0.25"/>
  <cols>
    <col min="5" max="5" width="10.109375" customWidth="1"/>
    <col min="7" max="7" width="6" customWidth="1"/>
    <col min="8" max="8" width="9.109375" customWidth="1"/>
    <col min="10" max="10" width="12.6640625" customWidth="1"/>
    <col min="11" max="11" width="12.109375" customWidth="1"/>
    <col min="13" max="13" width="12.33203125" customWidth="1"/>
  </cols>
  <sheetData>
    <row r="1" spans="1:11" ht="12.75" customHeight="1" x14ac:dyDescent="0.25">
      <c r="A1" s="200" t="s">
        <v>43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x14ac:dyDescent="0.25">
      <c r="A2" s="201" t="s">
        <v>300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ht="7.5" customHeight="1" x14ac:dyDescent="0.25">
      <c r="A3" s="202"/>
      <c r="B3" s="202"/>
      <c r="C3" s="202"/>
      <c r="D3" s="202"/>
      <c r="E3" s="202"/>
      <c r="F3" s="202"/>
      <c r="G3" s="202"/>
      <c r="H3" s="202"/>
      <c r="I3" s="202"/>
      <c r="J3" s="202"/>
      <c r="K3" s="202"/>
    </row>
    <row r="4" spans="1:11" x14ac:dyDescent="0.25">
      <c r="A4" s="203" t="s">
        <v>291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1" ht="33" customHeight="1" thickBot="1" x14ac:dyDescent="0.3">
      <c r="A5" s="206" t="s">
        <v>44</v>
      </c>
      <c r="B5" s="207"/>
      <c r="C5" s="207"/>
      <c r="D5" s="207"/>
      <c r="E5" s="207"/>
      <c r="F5" s="207"/>
      <c r="G5" s="207"/>
      <c r="H5" s="208"/>
      <c r="I5" s="68" t="s">
        <v>45</v>
      </c>
      <c r="J5" s="69" t="s">
        <v>46</v>
      </c>
      <c r="K5" s="70" t="s">
        <v>47</v>
      </c>
    </row>
    <row r="6" spans="1:11" x14ac:dyDescent="0.25">
      <c r="A6" s="209">
        <v>1</v>
      </c>
      <c r="B6" s="209"/>
      <c r="C6" s="209"/>
      <c r="D6" s="209"/>
      <c r="E6" s="209"/>
      <c r="F6" s="209"/>
      <c r="G6" s="209"/>
      <c r="H6" s="209"/>
      <c r="I6" s="72">
        <v>2</v>
      </c>
      <c r="J6" s="71">
        <v>3</v>
      </c>
      <c r="K6" s="71">
        <v>4</v>
      </c>
    </row>
    <row r="7" spans="1:11" ht="11.25" customHeight="1" x14ac:dyDescent="0.25">
      <c r="A7" s="191" t="s">
        <v>49</v>
      </c>
      <c r="B7" s="192"/>
      <c r="C7" s="192"/>
      <c r="D7" s="192"/>
      <c r="E7" s="192"/>
      <c r="F7" s="192"/>
      <c r="G7" s="192"/>
      <c r="H7" s="192"/>
      <c r="I7" s="192"/>
      <c r="J7" s="192"/>
      <c r="K7" s="193"/>
    </row>
    <row r="8" spans="1:11" x14ac:dyDescent="0.25">
      <c r="A8" s="194" t="s">
        <v>48</v>
      </c>
      <c r="B8" s="195"/>
      <c r="C8" s="195"/>
      <c r="D8" s="195"/>
      <c r="E8" s="195"/>
      <c r="F8" s="195"/>
      <c r="G8" s="195"/>
      <c r="H8" s="196"/>
      <c r="I8" s="6">
        <v>1</v>
      </c>
      <c r="J8" s="8">
        <v>0</v>
      </c>
      <c r="K8" s="8">
        <v>0</v>
      </c>
    </row>
    <row r="9" spans="1:11" x14ac:dyDescent="0.25">
      <c r="A9" s="197" t="s">
        <v>50</v>
      </c>
      <c r="B9" s="198"/>
      <c r="C9" s="198"/>
      <c r="D9" s="198"/>
      <c r="E9" s="198"/>
      <c r="F9" s="198"/>
      <c r="G9" s="198"/>
      <c r="H9" s="199"/>
      <c r="I9" s="4">
        <v>2</v>
      </c>
      <c r="J9" s="9">
        <f>SUM(J10,J17,J27,J36,J40)</f>
        <v>1851327653</v>
      </c>
      <c r="K9" s="9">
        <f>SUM(K10,K17,K27,K36,K40)</f>
        <v>1911584109</v>
      </c>
    </row>
    <row r="10" spans="1:11" x14ac:dyDescent="0.25">
      <c r="A10" s="188" t="s">
        <v>51</v>
      </c>
      <c r="B10" s="189"/>
      <c r="C10" s="189"/>
      <c r="D10" s="189"/>
      <c r="E10" s="189"/>
      <c r="F10" s="189"/>
      <c r="G10" s="189"/>
      <c r="H10" s="190"/>
      <c r="I10" s="4">
        <v>3</v>
      </c>
      <c r="J10" s="9">
        <f>SUM(J11:J16)</f>
        <v>107755978</v>
      </c>
      <c r="K10" s="9">
        <f>SUM(K11:K16)</f>
        <v>92249491</v>
      </c>
    </row>
    <row r="11" spans="1:11" x14ac:dyDescent="0.25">
      <c r="A11" s="188" t="s">
        <v>52</v>
      </c>
      <c r="B11" s="189"/>
      <c r="C11" s="189"/>
      <c r="D11" s="189"/>
      <c r="E11" s="189"/>
      <c r="F11" s="189"/>
      <c r="G11" s="189"/>
      <c r="H11" s="190"/>
      <c r="I11" s="4">
        <v>4</v>
      </c>
      <c r="J11" s="10">
        <v>0</v>
      </c>
      <c r="K11" s="116">
        <v>0</v>
      </c>
    </row>
    <row r="12" spans="1:11" x14ac:dyDescent="0.25">
      <c r="A12" s="188" t="s">
        <v>53</v>
      </c>
      <c r="B12" s="189"/>
      <c r="C12" s="189"/>
      <c r="D12" s="189"/>
      <c r="E12" s="189"/>
      <c r="F12" s="189"/>
      <c r="G12" s="189"/>
      <c r="H12" s="190"/>
      <c r="I12" s="4">
        <v>5</v>
      </c>
      <c r="J12" s="10">
        <v>101805354</v>
      </c>
      <c r="K12" s="116">
        <v>83189290</v>
      </c>
    </row>
    <row r="13" spans="1:11" x14ac:dyDescent="0.25">
      <c r="A13" s="188" t="s">
        <v>0</v>
      </c>
      <c r="B13" s="189"/>
      <c r="C13" s="189"/>
      <c r="D13" s="189"/>
      <c r="E13" s="189"/>
      <c r="F13" s="189"/>
      <c r="G13" s="189"/>
      <c r="H13" s="190"/>
      <c r="I13" s="4">
        <v>6</v>
      </c>
      <c r="J13" s="10">
        <v>0</v>
      </c>
      <c r="K13" s="116">
        <v>0</v>
      </c>
    </row>
    <row r="14" spans="1:11" x14ac:dyDescent="0.25">
      <c r="A14" s="188" t="s">
        <v>54</v>
      </c>
      <c r="B14" s="189"/>
      <c r="C14" s="189"/>
      <c r="D14" s="189"/>
      <c r="E14" s="189"/>
      <c r="F14" s="189"/>
      <c r="G14" s="189"/>
      <c r="H14" s="190"/>
      <c r="I14" s="4">
        <v>7</v>
      </c>
      <c r="J14" s="10">
        <v>0</v>
      </c>
      <c r="K14" s="116">
        <v>0</v>
      </c>
    </row>
    <row r="15" spans="1:11" x14ac:dyDescent="0.25">
      <c r="A15" s="188" t="s">
        <v>55</v>
      </c>
      <c r="B15" s="189"/>
      <c r="C15" s="189"/>
      <c r="D15" s="189"/>
      <c r="E15" s="189"/>
      <c r="F15" s="189"/>
      <c r="G15" s="189"/>
      <c r="H15" s="190"/>
      <c r="I15" s="4">
        <v>8</v>
      </c>
      <c r="J15" s="10">
        <v>5950624</v>
      </c>
      <c r="K15" s="116">
        <v>9060201</v>
      </c>
    </row>
    <row r="16" spans="1:11" x14ac:dyDescent="0.25">
      <c r="A16" s="188" t="s">
        <v>56</v>
      </c>
      <c r="B16" s="189"/>
      <c r="C16" s="189"/>
      <c r="D16" s="189"/>
      <c r="E16" s="189"/>
      <c r="F16" s="189"/>
      <c r="G16" s="189"/>
      <c r="H16" s="190"/>
      <c r="I16" s="4">
        <v>9</v>
      </c>
      <c r="J16" s="10">
        <v>0</v>
      </c>
      <c r="K16" s="116">
        <v>0</v>
      </c>
    </row>
    <row r="17" spans="1:11" x14ac:dyDescent="0.25">
      <c r="A17" s="188" t="s">
        <v>57</v>
      </c>
      <c r="B17" s="189"/>
      <c r="C17" s="189"/>
      <c r="D17" s="189"/>
      <c r="E17" s="189"/>
      <c r="F17" s="189"/>
      <c r="G17" s="189"/>
      <c r="H17" s="190"/>
      <c r="I17" s="4">
        <v>10</v>
      </c>
      <c r="J17" s="9">
        <f>SUM(J18:J26)</f>
        <v>850156418</v>
      </c>
      <c r="K17" s="9">
        <f>SUM(K18:K26)</f>
        <v>827301621</v>
      </c>
    </row>
    <row r="18" spans="1:11" x14ac:dyDescent="0.25">
      <c r="A18" s="188" t="s">
        <v>58</v>
      </c>
      <c r="B18" s="189"/>
      <c r="C18" s="189"/>
      <c r="D18" s="189"/>
      <c r="E18" s="189"/>
      <c r="F18" s="189"/>
      <c r="G18" s="189"/>
      <c r="H18" s="190"/>
      <c r="I18" s="4">
        <v>11</v>
      </c>
      <c r="J18" s="10">
        <v>43034502</v>
      </c>
      <c r="K18" s="10">
        <v>45420448</v>
      </c>
    </row>
    <row r="19" spans="1:11" x14ac:dyDescent="0.25">
      <c r="A19" s="188" t="s">
        <v>59</v>
      </c>
      <c r="B19" s="189"/>
      <c r="C19" s="189"/>
      <c r="D19" s="189"/>
      <c r="E19" s="189"/>
      <c r="F19" s="189"/>
      <c r="G19" s="189"/>
      <c r="H19" s="190"/>
      <c r="I19" s="4">
        <v>12</v>
      </c>
      <c r="J19" s="10">
        <v>473435374</v>
      </c>
      <c r="K19" s="10">
        <v>455299171</v>
      </c>
    </row>
    <row r="20" spans="1:11" x14ac:dyDescent="0.25">
      <c r="A20" s="188" t="s">
        <v>60</v>
      </c>
      <c r="B20" s="189"/>
      <c r="C20" s="189"/>
      <c r="D20" s="189"/>
      <c r="E20" s="189"/>
      <c r="F20" s="189"/>
      <c r="G20" s="189"/>
      <c r="H20" s="190"/>
      <c r="I20" s="4">
        <v>13</v>
      </c>
      <c r="J20" s="10">
        <v>263555792</v>
      </c>
      <c r="K20" s="116">
        <v>264671519</v>
      </c>
    </row>
    <row r="21" spans="1:11" x14ac:dyDescent="0.25">
      <c r="A21" s="188" t="s">
        <v>61</v>
      </c>
      <c r="B21" s="189"/>
      <c r="C21" s="189"/>
      <c r="D21" s="189"/>
      <c r="E21" s="189"/>
      <c r="F21" s="189"/>
      <c r="G21" s="189"/>
      <c r="H21" s="190"/>
      <c r="I21" s="4">
        <v>14</v>
      </c>
      <c r="J21" s="10">
        <v>22786284</v>
      </c>
      <c r="K21" s="116">
        <v>21605771</v>
      </c>
    </row>
    <row r="22" spans="1:11" x14ac:dyDescent="0.25">
      <c r="A22" s="188" t="s">
        <v>62</v>
      </c>
      <c r="B22" s="189"/>
      <c r="C22" s="189"/>
      <c r="D22" s="189"/>
      <c r="E22" s="189"/>
      <c r="F22" s="189"/>
      <c r="G22" s="189"/>
      <c r="H22" s="190"/>
      <c r="I22" s="4">
        <v>15</v>
      </c>
      <c r="J22" s="10">
        <v>0</v>
      </c>
      <c r="K22" s="116">
        <v>0</v>
      </c>
    </row>
    <row r="23" spans="1:11" x14ac:dyDescent="0.25">
      <c r="A23" s="188" t="s">
        <v>63</v>
      </c>
      <c r="B23" s="189"/>
      <c r="C23" s="189"/>
      <c r="D23" s="189"/>
      <c r="E23" s="189"/>
      <c r="F23" s="189"/>
      <c r="G23" s="189"/>
      <c r="H23" s="190"/>
      <c r="I23" s="4">
        <v>16</v>
      </c>
      <c r="J23" s="10">
        <v>3503215</v>
      </c>
      <c r="K23" s="116">
        <v>288564</v>
      </c>
    </row>
    <row r="24" spans="1:11" x14ac:dyDescent="0.25">
      <c r="A24" s="188" t="s">
        <v>64</v>
      </c>
      <c r="B24" s="189"/>
      <c r="C24" s="189"/>
      <c r="D24" s="189"/>
      <c r="E24" s="189"/>
      <c r="F24" s="189"/>
      <c r="G24" s="189"/>
      <c r="H24" s="190"/>
      <c r="I24" s="4">
        <v>17</v>
      </c>
      <c r="J24" s="10">
        <v>43134729</v>
      </c>
      <c r="K24" s="116">
        <v>39300078</v>
      </c>
    </row>
    <row r="25" spans="1:11" x14ac:dyDescent="0.25">
      <c r="A25" s="188" t="s">
        <v>65</v>
      </c>
      <c r="B25" s="189"/>
      <c r="C25" s="189"/>
      <c r="D25" s="189"/>
      <c r="E25" s="189"/>
      <c r="F25" s="189"/>
      <c r="G25" s="189"/>
      <c r="H25" s="190"/>
      <c r="I25" s="4">
        <v>18</v>
      </c>
      <c r="J25" s="10">
        <v>706522</v>
      </c>
      <c r="K25" s="116">
        <v>716070</v>
      </c>
    </row>
    <row r="26" spans="1:11" x14ac:dyDescent="0.25">
      <c r="A26" s="188" t="s">
        <v>66</v>
      </c>
      <c r="B26" s="189"/>
      <c r="C26" s="189"/>
      <c r="D26" s="189"/>
      <c r="E26" s="189"/>
      <c r="F26" s="189"/>
      <c r="G26" s="189"/>
      <c r="H26" s="190"/>
      <c r="I26" s="4">
        <v>19</v>
      </c>
      <c r="J26" s="10">
        <v>0</v>
      </c>
      <c r="K26" s="10">
        <v>0</v>
      </c>
    </row>
    <row r="27" spans="1:11" x14ac:dyDescent="0.25">
      <c r="A27" s="188" t="s">
        <v>67</v>
      </c>
      <c r="B27" s="189"/>
      <c r="C27" s="189"/>
      <c r="D27" s="189"/>
      <c r="E27" s="189"/>
      <c r="F27" s="189"/>
      <c r="G27" s="189"/>
      <c r="H27" s="190"/>
      <c r="I27" s="4">
        <v>20</v>
      </c>
      <c r="J27" s="9">
        <f>SUM(J28:J35)</f>
        <v>867752211</v>
      </c>
      <c r="K27" s="9">
        <f>SUM(K28:K35)</f>
        <v>959515702</v>
      </c>
    </row>
    <row r="28" spans="1:11" x14ac:dyDescent="0.25">
      <c r="A28" s="188" t="s">
        <v>68</v>
      </c>
      <c r="B28" s="189"/>
      <c r="C28" s="189"/>
      <c r="D28" s="189"/>
      <c r="E28" s="189"/>
      <c r="F28" s="189"/>
      <c r="G28" s="189"/>
      <c r="H28" s="190"/>
      <c r="I28" s="4">
        <v>21</v>
      </c>
      <c r="J28" s="10">
        <v>808073131</v>
      </c>
      <c r="K28" s="116">
        <v>946700274</v>
      </c>
    </row>
    <row r="29" spans="1:11" x14ac:dyDescent="0.25">
      <c r="A29" s="188" t="s">
        <v>69</v>
      </c>
      <c r="B29" s="189"/>
      <c r="C29" s="189"/>
      <c r="D29" s="189"/>
      <c r="E29" s="189"/>
      <c r="F29" s="189"/>
      <c r="G29" s="189"/>
      <c r="H29" s="190"/>
      <c r="I29" s="4">
        <v>22</v>
      </c>
      <c r="J29" s="10">
        <v>56465262</v>
      </c>
      <c r="K29" s="116">
        <v>9219984</v>
      </c>
    </row>
    <row r="30" spans="1:11" x14ac:dyDescent="0.25">
      <c r="A30" s="188" t="s">
        <v>70</v>
      </c>
      <c r="B30" s="189"/>
      <c r="C30" s="189"/>
      <c r="D30" s="189"/>
      <c r="E30" s="189"/>
      <c r="F30" s="189"/>
      <c r="G30" s="189"/>
      <c r="H30" s="190"/>
      <c r="I30" s="4">
        <v>23</v>
      </c>
      <c r="J30" s="10">
        <v>1225020</v>
      </c>
      <c r="K30" s="116">
        <v>1225020</v>
      </c>
    </row>
    <row r="31" spans="1:11" x14ac:dyDescent="0.25">
      <c r="A31" s="188" t="s">
        <v>71</v>
      </c>
      <c r="B31" s="189"/>
      <c r="C31" s="189"/>
      <c r="D31" s="189"/>
      <c r="E31" s="189"/>
      <c r="F31" s="189"/>
      <c r="G31" s="189"/>
      <c r="H31" s="190"/>
      <c r="I31" s="4">
        <v>24</v>
      </c>
      <c r="J31" s="10">
        <v>0</v>
      </c>
      <c r="K31" s="116">
        <v>0</v>
      </c>
    </row>
    <row r="32" spans="1:11" x14ac:dyDescent="0.25">
      <c r="A32" s="188" t="s">
        <v>72</v>
      </c>
      <c r="B32" s="189"/>
      <c r="C32" s="189"/>
      <c r="D32" s="189"/>
      <c r="E32" s="189"/>
      <c r="F32" s="189"/>
      <c r="G32" s="189"/>
      <c r="H32" s="190"/>
      <c r="I32" s="4">
        <v>25</v>
      </c>
      <c r="J32" s="10">
        <v>0</v>
      </c>
      <c r="K32" s="116">
        <v>0</v>
      </c>
    </row>
    <row r="33" spans="1:11" x14ac:dyDescent="0.25">
      <c r="A33" s="188" t="s">
        <v>73</v>
      </c>
      <c r="B33" s="189"/>
      <c r="C33" s="189"/>
      <c r="D33" s="189"/>
      <c r="E33" s="189"/>
      <c r="F33" s="189"/>
      <c r="G33" s="189"/>
      <c r="H33" s="190"/>
      <c r="I33" s="4">
        <v>26</v>
      </c>
      <c r="J33" s="10">
        <v>1988798</v>
      </c>
      <c r="K33" s="116">
        <v>2370424</v>
      </c>
    </row>
    <row r="34" spans="1:11" x14ac:dyDescent="0.25">
      <c r="A34" s="188" t="s">
        <v>74</v>
      </c>
      <c r="B34" s="189"/>
      <c r="C34" s="189"/>
      <c r="D34" s="189"/>
      <c r="E34" s="189"/>
      <c r="F34" s="189"/>
      <c r="G34" s="189"/>
      <c r="H34" s="190"/>
      <c r="I34" s="4">
        <v>27</v>
      </c>
      <c r="J34" s="10">
        <v>0</v>
      </c>
      <c r="K34" s="116">
        <v>0</v>
      </c>
    </row>
    <row r="35" spans="1:11" x14ac:dyDescent="0.25">
      <c r="A35" s="188" t="s">
        <v>75</v>
      </c>
      <c r="B35" s="189"/>
      <c r="C35" s="189"/>
      <c r="D35" s="189"/>
      <c r="E35" s="189"/>
      <c r="F35" s="189"/>
      <c r="G35" s="189"/>
      <c r="H35" s="190"/>
      <c r="I35" s="4">
        <v>28</v>
      </c>
      <c r="J35" s="10">
        <v>0</v>
      </c>
      <c r="K35" s="116">
        <v>0</v>
      </c>
    </row>
    <row r="36" spans="1:11" x14ac:dyDescent="0.25">
      <c r="A36" s="188" t="s">
        <v>76</v>
      </c>
      <c r="B36" s="189"/>
      <c r="C36" s="189"/>
      <c r="D36" s="189"/>
      <c r="E36" s="189"/>
      <c r="F36" s="189"/>
      <c r="G36" s="189"/>
      <c r="H36" s="190"/>
      <c r="I36" s="4">
        <v>29</v>
      </c>
      <c r="J36" s="9">
        <f>SUM(J37:J39)</f>
        <v>0</v>
      </c>
      <c r="K36" s="9">
        <f>SUM(K37:K39)</f>
        <v>0</v>
      </c>
    </row>
    <row r="37" spans="1:11" x14ac:dyDescent="0.25">
      <c r="A37" s="188" t="s">
        <v>77</v>
      </c>
      <c r="B37" s="189"/>
      <c r="C37" s="189"/>
      <c r="D37" s="189"/>
      <c r="E37" s="189"/>
      <c r="F37" s="189"/>
      <c r="G37" s="189"/>
      <c r="H37" s="190"/>
      <c r="I37" s="4">
        <v>30</v>
      </c>
      <c r="J37" s="10">
        <v>0</v>
      </c>
      <c r="K37" s="116">
        <v>0</v>
      </c>
    </row>
    <row r="38" spans="1:11" x14ac:dyDescent="0.25">
      <c r="A38" s="188" t="s">
        <v>78</v>
      </c>
      <c r="B38" s="189"/>
      <c r="C38" s="189"/>
      <c r="D38" s="189"/>
      <c r="E38" s="189"/>
      <c r="F38" s="189"/>
      <c r="G38" s="189"/>
      <c r="H38" s="190"/>
      <c r="I38" s="4">
        <v>31</v>
      </c>
      <c r="J38" s="10">
        <v>0</v>
      </c>
      <c r="K38" s="116">
        <v>0</v>
      </c>
    </row>
    <row r="39" spans="1:11" x14ac:dyDescent="0.25">
      <c r="A39" s="188" t="s">
        <v>79</v>
      </c>
      <c r="B39" s="189"/>
      <c r="C39" s="189"/>
      <c r="D39" s="189"/>
      <c r="E39" s="189"/>
      <c r="F39" s="189"/>
      <c r="G39" s="189"/>
      <c r="H39" s="190"/>
      <c r="I39" s="4">
        <v>32</v>
      </c>
      <c r="J39" s="10">
        <v>0</v>
      </c>
      <c r="K39" s="116">
        <v>0</v>
      </c>
    </row>
    <row r="40" spans="1:11" x14ac:dyDescent="0.25">
      <c r="A40" s="188" t="s">
        <v>80</v>
      </c>
      <c r="B40" s="189"/>
      <c r="C40" s="189"/>
      <c r="D40" s="189"/>
      <c r="E40" s="189"/>
      <c r="F40" s="189"/>
      <c r="G40" s="189"/>
      <c r="H40" s="190"/>
      <c r="I40" s="4">
        <v>33</v>
      </c>
      <c r="J40" s="10">
        <v>25663046</v>
      </c>
      <c r="K40" s="116">
        <v>32517295</v>
      </c>
    </row>
    <row r="41" spans="1:11" x14ac:dyDescent="0.25">
      <c r="A41" s="197" t="s">
        <v>81</v>
      </c>
      <c r="B41" s="198"/>
      <c r="C41" s="198"/>
      <c r="D41" s="198"/>
      <c r="E41" s="198"/>
      <c r="F41" s="198"/>
      <c r="G41" s="198"/>
      <c r="H41" s="199"/>
      <c r="I41" s="4">
        <v>34</v>
      </c>
      <c r="J41" s="9">
        <f>SUM(J42,J50,J57,J65)</f>
        <v>1459124345</v>
      </c>
      <c r="K41" s="9">
        <f>SUM(K42,K50,K57,K65)</f>
        <v>1171669710</v>
      </c>
    </row>
    <row r="42" spans="1:11" x14ac:dyDescent="0.25">
      <c r="A42" s="188" t="s">
        <v>82</v>
      </c>
      <c r="B42" s="189"/>
      <c r="C42" s="189"/>
      <c r="D42" s="189"/>
      <c r="E42" s="189"/>
      <c r="F42" s="189"/>
      <c r="G42" s="189"/>
      <c r="H42" s="190"/>
      <c r="I42" s="4">
        <v>35</v>
      </c>
      <c r="J42" s="9">
        <f>SUM(J43:J49)</f>
        <v>478624439</v>
      </c>
      <c r="K42" s="9">
        <f>SUM(K43:K49)</f>
        <v>479169008</v>
      </c>
    </row>
    <row r="43" spans="1:11" x14ac:dyDescent="0.25">
      <c r="A43" s="188" t="s">
        <v>83</v>
      </c>
      <c r="B43" s="189"/>
      <c r="C43" s="189"/>
      <c r="D43" s="189"/>
      <c r="E43" s="189"/>
      <c r="F43" s="189"/>
      <c r="G43" s="189"/>
      <c r="H43" s="190"/>
      <c r="I43" s="4">
        <v>36</v>
      </c>
      <c r="J43" s="10">
        <v>111660293</v>
      </c>
      <c r="K43" s="10">
        <v>117037484</v>
      </c>
    </row>
    <row r="44" spans="1:11" x14ac:dyDescent="0.25">
      <c r="A44" s="188" t="s">
        <v>84</v>
      </c>
      <c r="B44" s="189"/>
      <c r="C44" s="189"/>
      <c r="D44" s="189"/>
      <c r="E44" s="189"/>
      <c r="F44" s="189"/>
      <c r="G44" s="189"/>
      <c r="H44" s="190"/>
      <c r="I44" s="4">
        <v>37</v>
      </c>
      <c r="J44" s="10">
        <v>42880135</v>
      </c>
      <c r="K44" s="10">
        <v>44313087</v>
      </c>
    </row>
    <row r="45" spans="1:11" x14ac:dyDescent="0.25">
      <c r="A45" s="188" t="s">
        <v>85</v>
      </c>
      <c r="B45" s="189"/>
      <c r="C45" s="189"/>
      <c r="D45" s="189"/>
      <c r="E45" s="189"/>
      <c r="F45" s="189"/>
      <c r="G45" s="189"/>
      <c r="H45" s="190"/>
      <c r="I45" s="4">
        <v>38</v>
      </c>
      <c r="J45" s="10">
        <v>140823462</v>
      </c>
      <c r="K45" s="10">
        <v>140886458</v>
      </c>
    </row>
    <row r="46" spans="1:11" x14ac:dyDescent="0.25">
      <c r="A46" s="188" t="s">
        <v>86</v>
      </c>
      <c r="B46" s="189"/>
      <c r="C46" s="189"/>
      <c r="D46" s="189"/>
      <c r="E46" s="189"/>
      <c r="F46" s="189"/>
      <c r="G46" s="189"/>
      <c r="H46" s="190"/>
      <c r="I46" s="4">
        <v>39</v>
      </c>
      <c r="J46" s="10">
        <v>42841093</v>
      </c>
      <c r="K46" s="10">
        <v>43379267</v>
      </c>
    </row>
    <row r="47" spans="1:11" x14ac:dyDescent="0.25">
      <c r="A47" s="188" t="s">
        <v>87</v>
      </c>
      <c r="B47" s="189"/>
      <c r="C47" s="189"/>
      <c r="D47" s="189"/>
      <c r="E47" s="189"/>
      <c r="F47" s="189"/>
      <c r="G47" s="189"/>
      <c r="H47" s="190"/>
      <c r="I47" s="4">
        <v>40</v>
      </c>
      <c r="J47" s="10">
        <v>0</v>
      </c>
      <c r="K47" s="10">
        <v>0</v>
      </c>
    </row>
    <row r="48" spans="1:11" x14ac:dyDescent="0.25">
      <c r="A48" s="188" t="s">
        <v>88</v>
      </c>
      <c r="B48" s="189"/>
      <c r="C48" s="189"/>
      <c r="D48" s="189"/>
      <c r="E48" s="189"/>
      <c r="F48" s="189"/>
      <c r="G48" s="189"/>
      <c r="H48" s="190"/>
      <c r="I48" s="4">
        <v>41</v>
      </c>
      <c r="J48" s="10">
        <v>140419456</v>
      </c>
      <c r="K48" s="10">
        <v>133552712</v>
      </c>
    </row>
    <row r="49" spans="1:11" x14ac:dyDescent="0.25">
      <c r="A49" s="188" t="s">
        <v>89</v>
      </c>
      <c r="B49" s="189"/>
      <c r="C49" s="189"/>
      <c r="D49" s="189"/>
      <c r="E49" s="189"/>
      <c r="F49" s="189"/>
      <c r="G49" s="189"/>
      <c r="H49" s="190"/>
      <c r="I49" s="4">
        <v>42</v>
      </c>
      <c r="J49" s="10">
        <v>0</v>
      </c>
      <c r="K49" s="10">
        <v>0</v>
      </c>
    </row>
    <row r="50" spans="1:11" x14ac:dyDescent="0.25">
      <c r="A50" s="188" t="s">
        <v>90</v>
      </c>
      <c r="B50" s="189"/>
      <c r="C50" s="189"/>
      <c r="D50" s="189"/>
      <c r="E50" s="189"/>
      <c r="F50" s="189"/>
      <c r="G50" s="189"/>
      <c r="H50" s="190"/>
      <c r="I50" s="4">
        <v>43</v>
      </c>
      <c r="J50" s="9">
        <f>SUM(J51:J56)</f>
        <v>763611620</v>
      </c>
      <c r="K50" s="9">
        <f>SUM(K51:K56)</f>
        <v>467705229</v>
      </c>
    </row>
    <row r="51" spans="1:11" x14ac:dyDescent="0.25">
      <c r="A51" s="188" t="s">
        <v>91</v>
      </c>
      <c r="B51" s="189"/>
      <c r="C51" s="189"/>
      <c r="D51" s="189"/>
      <c r="E51" s="189"/>
      <c r="F51" s="189"/>
      <c r="G51" s="189"/>
      <c r="H51" s="190"/>
      <c r="I51" s="4">
        <v>44</v>
      </c>
      <c r="J51" s="10">
        <v>465173908</v>
      </c>
      <c r="K51" s="10">
        <v>288498889</v>
      </c>
    </row>
    <row r="52" spans="1:11" x14ac:dyDescent="0.25">
      <c r="A52" s="188" t="s">
        <v>92</v>
      </c>
      <c r="B52" s="189"/>
      <c r="C52" s="189"/>
      <c r="D52" s="189"/>
      <c r="E52" s="189"/>
      <c r="F52" s="189"/>
      <c r="G52" s="189"/>
      <c r="H52" s="190"/>
      <c r="I52" s="4">
        <v>45</v>
      </c>
      <c r="J52" s="10">
        <v>279386040</v>
      </c>
      <c r="K52" s="10">
        <v>177755132</v>
      </c>
    </row>
    <row r="53" spans="1:11" x14ac:dyDescent="0.25">
      <c r="A53" s="188" t="s">
        <v>93</v>
      </c>
      <c r="B53" s="189"/>
      <c r="C53" s="189"/>
      <c r="D53" s="189"/>
      <c r="E53" s="189"/>
      <c r="F53" s="189"/>
      <c r="G53" s="189"/>
      <c r="H53" s="190"/>
      <c r="I53" s="4">
        <v>46</v>
      </c>
      <c r="J53" s="10">
        <v>0</v>
      </c>
      <c r="K53" s="10">
        <v>0</v>
      </c>
    </row>
    <row r="54" spans="1:11" x14ac:dyDescent="0.25">
      <c r="A54" s="188" t="s">
        <v>94</v>
      </c>
      <c r="B54" s="189"/>
      <c r="C54" s="189"/>
      <c r="D54" s="189"/>
      <c r="E54" s="189"/>
      <c r="F54" s="189"/>
      <c r="G54" s="189"/>
      <c r="H54" s="190"/>
      <c r="I54" s="4">
        <v>47</v>
      </c>
      <c r="J54" s="10">
        <v>733464</v>
      </c>
      <c r="K54" s="10">
        <v>645019</v>
      </c>
    </row>
    <row r="55" spans="1:11" x14ac:dyDescent="0.25">
      <c r="A55" s="188" t="s">
        <v>95</v>
      </c>
      <c r="B55" s="189"/>
      <c r="C55" s="189"/>
      <c r="D55" s="189"/>
      <c r="E55" s="189"/>
      <c r="F55" s="189"/>
      <c r="G55" s="189"/>
      <c r="H55" s="190"/>
      <c r="I55" s="4">
        <v>48</v>
      </c>
      <c r="J55" s="10">
        <v>7744536</v>
      </c>
      <c r="K55" s="10">
        <v>674630</v>
      </c>
    </row>
    <row r="56" spans="1:11" x14ac:dyDescent="0.25">
      <c r="A56" s="188" t="s">
        <v>96</v>
      </c>
      <c r="B56" s="189"/>
      <c r="C56" s="189"/>
      <c r="D56" s="189"/>
      <c r="E56" s="189"/>
      <c r="F56" s="189"/>
      <c r="G56" s="189"/>
      <c r="H56" s="190"/>
      <c r="I56" s="4">
        <v>49</v>
      </c>
      <c r="J56" s="10">
        <v>10573672</v>
      </c>
      <c r="K56" s="10">
        <v>131559</v>
      </c>
    </row>
    <row r="57" spans="1:11" x14ac:dyDescent="0.25">
      <c r="A57" s="188" t="s">
        <v>97</v>
      </c>
      <c r="B57" s="189"/>
      <c r="C57" s="189"/>
      <c r="D57" s="189"/>
      <c r="E57" s="189"/>
      <c r="F57" s="189"/>
      <c r="G57" s="189"/>
      <c r="H57" s="190"/>
      <c r="I57" s="4">
        <v>50</v>
      </c>
      <c r="J57" s="9">
        <f>SUM(J58:J64)</f>
        <v>80335253</v>
      </c>
      <c r="K57" s="9">
        <f>SUM(K58:K64)</f>
        <v>92781798</v>
      </c>
    </row>
    <row r="58" spans="1:11" x14ac:dyDescent="0.25">
      <c r="A58" s="188" t="s">
        <v>98</v>
      </c>
      <c r="B58" s="189"/>
      <c r="C58" s="189"/>
      <c r="D58" s="189"/>
      <c r="E58" s="189"/>
      <c r="F58" s="189"/>
      <c r="G58" s="189"/>
      <c r="H58" s="190"/>
      <c r="I58" s="4">
        <v>51</v>
      </c>
      <c r="J58" s="10">
        <v>0</v>
      </c>
      <c r="K58" s="10">
        <v>0</v>
      </c>
    </row>
    <row r="59" spans="1:11" x14ac:dyDescent="0.25">
      <c r="A59" s="188" t="s">
        <v>99</v>
      </c>
      <c r="B59" s="189"/>
      <c r="C59" s="189"/>
      <c r="D59" s="189"/>
      <c r="E59" s="189"/>
      <c r="F59" s="189"/>
      <c r="G59" s="189"/>
      <c r="H59" s="190"/>
      <c r="I59" s="4">
        <v>52</v>
      </c>
      <c r="J59" s="10">
        <v>75449677</v>
      </c>
      <c r="K59" s="10">
        <v>91432811</v>
      </c>
    </row>
    <row r="60" spans="1:11" x14ac:dyDescent="0.25">
      <c r="A60" s="188" t="s">
        <v>100</v>
      </c>
      <c r="B60" s="189"/>
      <c r="C60" s="189"/>
      <c r="D60" s="189"/>
      <c r="E60" s="189"/>
      <c r="F60" s="189"/>
      <c r="G60" s="189"/>
      <c r="H60" s="190"/>
      <c r="I60" s="4">
        <v>53</v>
      </c>
      <c r="J60" s="10">
        <v>0</v>
      </c>
      <c r="K60" s="10">
        <v>0</v>
      </c>
    </row>
    <row r="61" spans="1:11" x14ac:dyDescent="0.25">
      <c r="A61" s="188" t="s">
        <v>71</v>
      </c>
      <c r="B61" s="189"/>
      <c r="C61" s="189"/>
      <c r="D61" s="189"/>
      <c r="E61" s="189"/>
      <c r="F61" s="189"/>
      <c r="G61" s="189"/>
      <c r="H61" s="190"/>
      <c r="I61" s="4">
        <v>54</v>
      </c>
      <c r="J61" s="10">
        <v>0</v>
      </c>
      <c r="K61" s="10">
        <v>0</v>
      </c>
    </row>
    <row r="62" spans="1:11" x14ac:dyDescent="0.25">
      <c r="A62" s="188" t="s">
        <v>72</v>
      </c>
      <c r="B62" s="189"/>
      <c r="C62" s="189"/>
      <c r="D62" s="189"/>
      <c r="E62" s="189"/>
      <c r="F62" s="189"/>
      <c r="G62" s="189"/>
      <c r="H62" s="190"/>
      <c r="I62" s="4">
        <v>55</v>
      </c>
      <c r="J62" s="10">
        <v>306000</v>
      </c>
      <c r="K62" s="10">
        <v>210000</v>
      </c>
    </row>
    <row r="63" spans="1:11" x14ac:dyDescent="0.25">
      <c r="A63" s="188" t="s">
        <v>101</v>
      </c>
      <c r="B63" s="189"/>
      <c r="C63" s="189"/>
      <c r="D63" s="189"/>
      <c r="E63" s="189"/>
      <c r="F63" s="189"/>
      <c r="G63" s="189"/>
      <c r="H63" s="190"/>
      <c r="I63" s="4">
        <v>56</v>
      </c>
      <c r="J63" s="10">
        <v>2544119</v>
      </c>
      <c r="K63" s="10">
        <v>627489</v>
      </c>
    </row>
    <row r="64" spans="1:11" x14ac:dyDescent="0.25">
      <c r="A64" s="188" t="s">
        <v>102</v>
      </c>
      <c r="B64" s="189"/>
      <c r="C64" s="189"/>
      <c r="D64" s="189"/>
      <c r="E64" s="189"/>
      <c r="F64" s="189"/>
      <c r="G64" s="189"/>
      <c r="H64" s="190"/>
      <c r="I64" s="4">
        <v>57</v>
      </c>
      <c r="J64" s="10">
        <v>2035457</v>
      </c>
      <c r="K64" s="10">
        <v>511498</v>
      </c>
    </row>
    <row r="65" spans="1:13" x14ac:dyDescent="0.25">
      <c r="A65" s="188" t="s">
        <v>103</v>
      </c>
      <c r="B65" s="189"/>
      <c r="C65" s="189"/>
      <c r="D65" s="189"/>
      <c r="E65" s="189"/>
      <c r="F65" s="189"/>
      <c r="G65" s="189"/>
      <c r="H65" s="190"/>
      <c r="I65" s="4">
        <v>58</v>
      </c>
      <c r="J65" s="10">
        <v>136553033</v>
      </c>
      <c r="K65" s="10">
        <v>132013675</v>
      </c>
      <c r="M65" s="94"/>
    </row>
    <row r="66" spans="1:13" x14ac:dyDescent="0.25">
      <c r="A66" s="197" t="s">
        <v>104</v>
      </c>
      <c r="B66" s="198"/>
      <c r="C66" s="198"/>
      <c r="D66" s="198"/>
      <c r="E66" s="198"/>
      <c r="F66" s="198"/>
      <c r="G66" s="198"/>
      <c r="H66" s="199"/>
      <c r="I66" s="4">
        <v>59</v>
      </c>
      <c r="J66" s="10">
        <v>6155104</v>
      </c>
      <c r="K66" s="10">
        <v>3640252</v>
      </c>
    </row>
    <row r="67" spans="1:13" x14ac:dyDescent="0.25">
      <c r="A67" s="197" t="s">
        <v>105</v>
      </c>
      <c r="B67" s="198"/>
      <c r="C67" s="198"/>
      <c r="D67" s="198"/>
      <c r="E67" s="198"/>
      <c r="F67" s="198"/>
      <c r="G67" s="198"/>
      <c r="H67" s="199"/>
      <c r="I67" s="4">
        <v>60</v>
      </c>
      <c r="J67" s="9">
        <f>SUM(J8,J9,J41,J66)</f>
        <v>3316607102</v>
      </c>
      <c r="K67" s="9">
        <f>SUM(K8,K9,K41,K66)</f>
        <v>3086894071</v>
      </c>
    </row>
    <row r="68" spans="1:13" x14ac:dyDescent="0.25">
      <c r="A68" s="213" t="s">
        <v>106</v>
      </c>
      <c r="B68" s="214"/>
      <c r="C68" s="214"/>
      <c r="D68" s="214"/>
      <c r="E68" s="214"/>
      <c r="F68" s="214"/>
      <c r="G68" s="214"/>
      <c r="H68" s="215"/>
      <c r="I68" s="7">
        <v>61</v>
      </c>
      <c r="J68" s="11">
        <v>966890614</v>
      </c>
      <c r="K68" s="117">
        <v>1047050826</v>
      </c>
    </row>
    <row r="69" spans="1:13" x14ac:dyDescent="0.25">
      <c r="A69" s="216" t="s">
        <v>107</v>
      </c>
      <c r="B69" s="217"/>
      <c r="C69" s="217"/>
      <c r="D69" s="217"/>
      <c r="E69" s="217"/>
      <c r="F69" s="217"/>
      <c r="G69" s="217"/>
      <c r="H69" s="217"/>
      <c r="I69" s="217"/>
      <c r="J69" s="217"/>
      <c r="K69" s="218"/>
    </row>
    <row r="70" spans="1:13" x14ac:dyDescent="0.25">
      <c r="A70" s="194" t="s">
        <v>108</v>
      </c>
      <c r="B70" s="195"/>
      <c r="C70" s="195"/>
      <c r="D70" s="195"/>
      <c r="E70" s="195"/>
      <c r="F70" s="195"/>
      <c r="G70" s="195"/>
      <c r="H70" s="196"/>
      <c r="I70" s="6">
        <v>62</v>
      </c>
      <c r="J70" s="118">
        <f>SUM(J71,J72,J73,J79,J80,J83,J86)</f>
        <v>2076079537</v>
      </c>
      <c r="K70" s="118">
        <f>SUM(K71,K72,K73,K79,K80,K83,K86)</f>
        <v>2122571492</v>
      </c>
    </row>
    <row r="71" spans="1:13" x14ac:dyDescent="0.25">
      <c r="A71" s="188" t="s">
        <v>109</v>
      </c>
      <c r="B71" s="189"/>
      <c r="C71" s="189"/>
      <c r="D71" s="189"/>
      <c r="E71" s="189"/>
      <c r="F71" s="189"/>
      <c r="G71" s="189"/>
      <c r="H71" s="190"/>
      <c r="I71" s="4">
        <v>63</v>
      </c>
      <c r="J71" s="107">
        <v>1566400660</v>
      </c>
      <c r="K71" s="115">
        <v>1566400660</v>
      </c>
    </row>
    <row r="72" spans="1:13" x14ac:dyDescent="0.25">
      <c r="A72" s="188" t="s">
        <v>110</v>
      </c>
      <c r="B72" s="189"/>
      <c r="C72" s="189"/>
      <c r="D72" s="189"/>
      <c r="E72" s="189"/>
      <c r="F72" s="189"/>
      <c r="G72" s="189"/>
      <c r="H72" s="190"/>
      <c r="I72" s="4">
        <v>64</v>
      </c>
      <c r="J72" s="107">
        <v>185313851</v>
      </c>
      <c r="K72" s="115">
        <v>182267472</v>
      </c>
    </row>
    <row r="73" spans="1:13" x14ac:dyDescent="0.25">
      <c r="A73" s="188" t="s">
        <v>111</v>
      </c>
      <c r="B73" s="189"/>
      <c r="C73" s="189"/>
      <c r="D73" s="189"/>
      <c r="E73" s="189"/>
      <c r="F73" s="189"/>
      <c r="G73" s="189"/>
      <c r="H73" s="190"/>
      <c r="I73" s="4">
        <v>65</v>
      </c>
      <c r="J73" s="9">
        <f>J74+J75-J76+J77+J78</f>
        <v>143682952</v>
      </c>
      <c r="K73" s="9">
        <f>K74+K75-K76+K77+K78</f>
        <v>284908054</v>
      </c>
    </row>
    <row r="74" spans="1:13" x14ac:dyDescent="0.25">
      <c r="A74" s="188" t="s">
        <v>112</v>
      </c>
      <c r="B74" s="189"/>
      <c r="C74" s="189"/>
      <c r="D74" s="189"/>
      <c r="E74" s="189"/>
      <c r="F74" s="189"/>
      <c r="G74" s="189"/>
      <c r="H74" s="190"/>
      <c r="I74" s="4">
        <v>66</v>
      </c>
      <c r="J74" s="10">
        <v>17659521</v>
      </c>
      <c r="K74" s="10">
        <v>26625605</v>
      </c>
    </row>
    <row r="75" spans="1:13" x14ac:dyDescent="0.25">
      <c r="A75" s="188" t="s">
        <v>113</v>
      </c>
      <c r="B75" s="189"/>
      <c r="C75" s="189"/>
      <c r="D75" s="189"/>
      <c r="E75" s="189"/>
      <c r="F75" s="189"/>
      <c r="G75" s="189"/>
      <c r="H75" s="190"/>
      <c r="I75" s="4">
        <v>67</v>
      </c>
      <c r="J75" s="10">
        <v>147604502</v>
      </c>
      <c r="K75" s="10">
        <v>147604502</v>
      </c>
    </row>
    <row r="76" spans="1:13" x14ac:dyDescent="0.25">
      <c r="A76" s="188" t="s">
        <v>114</v>
      </c>
      <c r="B76" s="189"/>
      <c r="C76" s="189"/>
      <c r="D76" s="189"/>
      <c r="E76" s="189"/>
      <c r="F76" s="189"/>
      <c r="G76" s="189"/>
      <c r="H76" s="190"/>
      <c r="I76" s="4">
        <v>68</v>
      </c>
      <c r="J76" s="10">
        <v>72539675</v>
      </c>
      <c r="K76" s="10">
        <v>60502679</v>
      </c>
    </row>
    <row r="77" spans="1:13" x14ac:dyDescent="0.25">
      <c r="A77" s="188" t="s">
        <v>115</v>
      </c>
      <c r="B77" s="189"/>
      <c r="C77" s="189"/>
      <c r="D77" s="189"/>
      <c r="E77" s="189"/>
      <c r="F77" s="189"/>
      <c r="G77" s="189"/>
      <c r="H77" s="190"/>
      <c r="I77" s="4">
        <v>69</v>
      </c>
      <c r="J77" s="10">
        <v>0</v>
      </c>
      <c r="K77" s="10">
        <v>0</v>
      </c>
    </row>
    <row r="78" spans="1:13" x14ac:dyDescent="0.25">
      <c r="A78" s="188" t="s">
        <v>116</v>
      </c>
      <c r="B78" s="189"/>
      <c r="C78" s="189"/>
      <c r="D78" s="189"/>
      <c r="E78" s="189"/>
      <c r="F78" s="189"/>
      <c r="G78" s="189"/>
      <c r="H78" s="190"/>
      <c r="I78" s="4">
        <v>70</v>
      </c>
      <c r="J78" s="10">
        <v>50958604</v>
      </c>
      <c r="K78" s="10">
        <v>171180626</v>
      </c>
    </row>
    <row r="79" spans="1:13" x14ac:dyDescent="0.25">
      <c r="A79" s="188" t="s">
        <v>117</v>
      </c>
      <c r="B79" s="189"/>
      <c r="C79" s="189"/>
      <c r="D79" s="189"/>
      <c r="E79" s="189"/>
      <c r="F79" s="189"/>
      <c r="G79" s="189"/>
      <c r="H79" s="190"/>
      <c r="I79" s="4">
        <v>71</v>
      </c>
      <c r="J79" s="10">
        <v>0</v>
      </c>
      <c r="K79" s="10">
        <v>0</v>
      </c>
    </row>
    <row r="80" spans="1:13" x14ac:dyDescent="0.25">
      <c r="A80" s="188" t="s">
        <v>118</v>
      </c>
      <c r="B80" s="189"/>
      <c r="C80" s="189"/>
      <c r="D80" s="189"/>
      <c r="E80" s="189"/>
      <c r="F80" s="189"/>
      <c r="G80" s="189"/>
      <c r="H80" s="190"/>
      <c r="I80" s="4">
        <v>72</v>
      </c>
      <c r="J80" s="9">
        <f>SUM(J81:J82)</f>
        <v>1360387</v>
      </c>
      <c r="K80" s="9">
        <f>SUM(K81:K82)</f>
        <v>2558087</v>
      </c>
    </row>
    <row r="81" spans="1:11" x14ac:dyDescent="0.25">
      <c r="A81" s="210" t="s">
        <v>119</v>
      </c>
      <c r="B81" s="211"/>
      <c r="C81" s="211"/>
      <c r="D81" s="211"/>
      <c r="E81" s="211"/>
      <c r="F81" s="211"/>
      <c r="G81" s="211"/>
      <c r="H81" s="212"/>
      <c r="I81" s="4">
        <v>73</v>
      </c>
      <c r="J81" s="10">
        <v>1360387</v>
      </c>
      <c r="K81" s="10">
        <v>2558087</v>
      </c>
    </row>
    <row r="82" spans="1:11" x14ac:dyDescent="0.25">
      <c r="A82" s="210" t="s">
        <v>120</v>
      </c>
      <c r="B82" s="211"/>
      <c r="C82" s="211"/>
      <c r="D82" s="211"/>
      <c r="E82" s="211"/>
      <c r="F82" s="211"/>
      <c r="G82" s="211"/>
      <c r="H82" s="212"/>
      <c r="I82" s="4">
        <v>74</v>
      </c>
      <c r="J82" s="10">
        <v>0</v>
      </c>
      <c r="K82" s="10">
        <v>0</v>
      </c>
    </row>
    <row r="83" spans="1:11" x14ac:dyDescent="0.25">
      <c r="A83" s="188" t="s">
        <v>121</v>
      </c>
      <c r="B83" s="189"/>
      <c r="C83" s="189"/>
      <c r="D83" s="189"/>
      <c r="E83" s="189"/>
      <c r="F83" s="189"/>
      <c r="G83" s="189"/>
      <c r="H83" s="190"/>
      <c r="I83" s="4">
        <v>75</v>
      </c>
      <c r="J83" s="9">
        <f>SUM(J84:J85)</f>
        <v>179321687</v>
      </c>
      <c r="K83" s="9">
        <f>SUM(K84:K85)</f>
        <v>86437219</v>
      </c>
    </row>
    <row r="84" spans="1:11" x14ac:dyDescent="0.25">
      <c r="A84" s="210" t="s">
        <v>122</v>
      </c>
      <c r="B84" s="211"/>
      <c r="C84" s="211"/>
      <c r="D84" s="211"/>
      <c r="E84" s="211"/>
      <c r="F84" s="211"/>
      <c r="G84" s="211"/>
      <c r="H84" s="212"/>
      <c r="I84" s="4">
        <v>76</v>
      </c>
      <c r="J84" s="10">
        <v>179321687</v>
      </c>
      <c r="K84" s="10">
        <v>86437219</v>
      </c>
    </row>
    <row r="85" spans="1:11" x14ac:dyDescent="0.25">
      <c r="A85" s="210" t="s">
        <v>123</v>
      </c>
      <c r="B85" s="211"/>
      <c r="C85" s="211"/>
      <c r="D85" s="211"/>
      <c r="E85" s="211"/>
      <c r="F85" s="211"/>
      <c r="G85" s="211"/>
      <c r="H85" s="212"/>
      <c r="I85" s="4">
        <v>77</v>
      </c>
      <c r="J85" s="10">
        <v>0</v>
      </c>
      <c r="K85" s="10">
        <v>0</v>
      </c>
    </row>
    <row r="86" spans="1:11" x14ac:dyDescent="0.25">
      <c r="A86" s="188" t="s">
        <v>124</v>
      </c>
      <c r="B86" s="189"/>
      <c r="C86" s="189"/>
      <c r="D86" s="189"/>
      <c r="E86" s="189"/>
      <c r="F86" s="189"/>
      <c r="G86" s="189"/>
      <c r="H86" s="190"/>
      <c r="I86" s="4">
        <v>78</v>
      </c>
      <c r="J86" s="10">
        <v>0</v>
      </c>
      <c r="K86" s="10">
        <v>0</v>
      </c>
    </row>
    <row r="87" spans="1:11" x14ac:dyDescent="0.25">
      <c r="A87" s="197" t="s">
        <v>125</v>
      </c>
      <c r="B87" s="198"/>
      <c r="C87" s="198"/>
      <c r="D87" s="198"/>
      <c r="E87" s="198"/>
      <c r="F87" s="198"/>
      <c r="G87" s="198"/>
      <c r="H87" s="199"/>
      <c r="I87" s="4">
        <v>79</v>
      </c>
      <c r="J87" s="9">
        <f>SUM(J88:J90)</f>
        <v>31469021</v>
      </c>
      <c r="K87" s="9">
        <f>SUM(K88:K90)</f>
        <v>35214202</v>
      </c>
    </row>
    <row r="88" spans="1:11" x14ac:dyDescent="0.25">
      <c r="A88" s="188" t="s">
        <v>126</v>
      </c>
      <c r="B88" s="189"/>
      <c r="C88" s="189"/>
      <c r="D88" s="189"/>
      <c r="E88" s="189"/>
      <c r="F88" s="189"/>
      <c r="G88" s="189"/>
      <c r="H88" s="190"/>
      <c r="I88" s="4">
        <v>80</v>
      </c>
      <c r="J88" s="107">
        <v>17750427</v>
      </c>
      <c r="K88" s="107">
        <v>18653066</v>
      </c>
    </row>
    <row r="89" spans="1:11" x14ac:dyDescent="0.25">
      <c r="A89" s="188" t="s">
        <v>127</v>
      </c>
      <c r="B89" s="189"/>
      <c r="C89" s="189"/>
      <c r="D89" s="189"/>
      <c r="E89" s="189"/>
      <c r="F89" s="189"/>
      <c r="G89" s="189"/>
      <c r="H89" s="190"/>
      <c r="I89" s="4">
        <v>81</v>
      </c>
      <c r="J89" s="10">
        <v>0</v>
      </c>
      <c r="K89" s="10">
        <v>0</v>
      </c>
    </row>
    <row r="90" spans="1:11" x14ac:dyDescent="0.25">
      <c r="A90" s="188" t="s">
        <v>128</v>
      </c>
      <c r="B90" s="189"/>
      <c r="C90" s="189"/>
      <c r="D90" s="189"/>
      <c r="E90" s="189"/>
      <c r="F90" s="189"/>
      <c r="G90" s="189"/>
      <c r="H90" s="190"/>
      <c r="I90" s="4">
        <v>82</v>
      </c>
      <c r="J90" s="107">
        <v>13718594</v>
      </c>
      <c r="K90" s="107">
        <v>16561136</v>
      </c>
    </row>
    <row r="91" spans="1:11" x14ac:dyDescent="0.25">
      <c r="A91" s="197" t="s">
        <v>129</v>
      </c>
      <c r="B91" s="198"/>
      <c r="C91" s="198"/>
      <c r="D91" s="198"/>
      <c r="E91" s="198"/>
      <c r="F91" s="198"/>
      <c r="G91" s="198"/>
      <c r="H91" s="199"/>
      <c r="I91" s="4">
        <v>83</v>
      </c>
      <c r="J91" s="9">
        <f>SUM(J92:J100)</f>
        <v>398472313</v>
      </c>
      <c r="K91" s="9">
        <f>SUM(K92:K100)</f>
        <v>337601623</v>
      </c>
    </row>
    <row r="92" spans="1:11" x14ac:dyDescent="0.25">
      <c r="A92" s="188" t="s">
        <v>130</v>
      </c>
      <c r="B92" s="189"/>
      <c r="C92" s="189"/>
      <c r="D92" s="189"/>
      <c r="E92" s="189"/>
      <c r="F92" s="189"/>
      <c r="G92" s="189"/>
      <c r="H92" s="190"/>
      <c r="I92" s="4">
        <v>84</v>
      </c>
      <c r="J92" s="10">
        <v>0</v>
      </c>
      <c r="K92" s="10">
        <v>0</v>
      </c>
    </row>
    <row r="93" spans="1:11" x14ac:dyDescent="0.25">
      <c r="A93" s="188" t="s">
        <v>131</v>
      </c>
      <c r="B93" s="189"/>
      <c r="C93" s="189"/>
      <c r="D93" s="189"/>
      <c r="E93" s="189"/>
      <c r="F93" s="189"/>
      <c r="G93" s="189"/>
      <c r="H93" s="190"/>
      <c r="I93" s="4">
        <v>85</v>
      </c>
      <c r="J93" s="10">
        <v>0</v>
      </c>
      <c r="K93" s="10">
        <v>0</v>
      </c>
    </row>
    <row r="94" spans="1:11" x14ac:dyDescent="0.25">
      <c r="A94" s="188" t="s">
        <v>132</v>
      </c>
      <c r="B94" s="189"/>
      <c r="C94" s="189"/>
      <c r="D94" s="189"/>
      <c r="E94" s="189"/>
      <c r="F94" s="189"/>
      <c r="G94" s="189"/>
      <c r="H94" s="190"/>
      <c r="I94" s="4">
        <v>86</v>
      </c>
      <c r="J94" s="10">
        <v>398472313</v>
      </c>
      <c r="K94" s="10">
        <v>337601623</v>
      </c>
    </row>
    <row r="95" spans="1:11" x14ac:dyDescent="0.25">
      <c r="A95" s="188" t="s">
        <v>133</v>
      </c>
      <c r="B95" s="189"/>
      <c r="C95" s="189"/>
      <c r="D95" s="189"/>
      <c r="E95" s="189"/>
      <c r="F95" s="189"/>
      <c r="G95" s="189"/>
      <c r="H95" s="190"/>
      <c r="I95" s="4">
        <v>87</v>
      </c>
      <c r="J95" s="10">
        <v>0</v>
      </c>
      <c r="K95" s="10">
        <v>0</v>
      </c>
    </row>
    <row r="96" spans="1:11" x14ac:dyDescent="0.25">
      <c r="A96" s="188" t="s">
        <v>134</v>
      </c>
      <c r="B96" s="189"/>
      <c r="C96" s="189"/>
      <c r="D96" s="189"/>
      <c r="E96" s="189"/>
      <c r="F96" s="189"/>
      <c r="G96" s="189"/>
      <c r="H96" s="190"/>
      <c r="I96" s="4">
        <v>88</v>
      </c>
      <c r="J96" s="10">
        <v>0</v>
      </c>
      <c r="K96" s="10">
        <v>0</v>
      </c>
    </row>
    <row r="97" spans="1:11" x14ac:dyDescent="0.25">
      <c r="A97" s="188" t="s">
        <v>135</v>
      </c>
      <c r="B97" s="189"/>
      <c r="C97" s="189"/>
      <c r="D97" s="189"/>
      <c r="E97" s="189"/>
      <c r="F97" s="189"/>
      <c r="G97" s="189"/>
      <c r="H97" s="190"/>
      <c r="I97" s="4">
        <v>89</v>
      </c>
      <c r="J97" s="10">
        <v>0</v>
      </c>
      <c r="K97" s="10">
        <v>0</v>
      </c>
    </row>
    <row r="98" spans="1:11" x14ac:dyDescent="0.25">
      <c r="A98" s="188" t="s">
        <v>136</v>
      </c>
      <c r="B98" s="189"/>
      <c r="C98" s="189"/>
      <c r="D98" s="189"/>
      <c r="E98" s="189"/>
      <c r="F98" s="189"/>
      <c r="G98" s="189"/>
      <c r="H98" s="190"/>
      <c r="I98" s="4">
        <v>90</v>
      </c>
      <c r="J98" s="10">
        <v>0</v>
      </c>
      <c r="K98" s="10">
        <v>0</v>
      </c>
    </row>
    <row r="99" spans="1:11" x14ac:dyDescent="0.25">
      <c r="A99" s="188" t="s">
        <v>137</v>
      </c>
      <c r="B99" s="189"/>
      <c r="C99" s="189"/>
      <c r="D99" s="189"/>
      <c r="E99" s="189"/>
      <c r="F99" s="189"/>
      <c r="G99" s="189"/>
      <c r="H99" s="190"/>
      <c r="I99" s="4">
        <v>91</v>
      </c>
      <c r="J99" s="10">
        <v>0</v>
      </c>
      <c r="K99" s="10">
        <v>0</v>
      </c>
    </row>
    <row r="100" spans="1:11" x14ac:dyDescent="0.25">
      <c r="A100" s="188" t="s">
        <v>138</v>
      </c>
      <c r="B100" s="189"/>
      <c r="C100" s="189"/>
      <c r="D100" s="189"/>
      <c r="E100" s="189"/>
      <c r="F100" s="189"/>
      <c r="G100" s="189"/>
      <c r="H100" s="190"/>
      <c r="I100" s="4">
        <v>92</v>
      </c>
      <c r="J100" s="10">
        <v>0</v>
      </c>
      <c r="K100" s="10">
        <v>0</v>
      </c>
    </row>
    <row r="101" spans="1:11" x14ac:dyDescent="0.25">
      <c r="A101" s="197" t="s">
        <v>139</v>
      </c>
      <c r="B101" s="198"/>
      <c r="C101" s="198"/>
      <c r="D101" s="198"/>
      <c r="E101" s="198"/>
      <c r="F101" s="198"/>
      <c r="G101" s="198"/>
      <c r="H101" s="199"/>
      <c r="I101" s="4">
        <v>93</v>
      </c>
      <c r="J101" s="9">
        <f>SUM(J102:J113)</f>
        <v>771097403</v>
      </c>
      <c r="K101" s="9">
        <f>SUM(K102:K113)</f>
        <v>551895109</v>
      </c>
    </row>
    <row r="102" spans="1:11" x14ac:dyDescent="0.25">
      <c r="A102" s="188" t="s">
        <v>130</v>
      </c>
      <c r="B102" s="189"/>
      <c r="C102" s="189"/>
      <c r="D102" s="189"/>
      <c r="E102" s="189"/>
      <c r="F102" s="189"/>
      <c r="G102" s="189"/>
      <c r="H102" s="190"/>
      <c r="I102" s="4">
        <v>94</v>
      </c>
      <c r="J102" s="10">
        <v>156595983</v>
      </c>
      <c r="K102" s="10">
        <v>51446509</v>
      </c>
    </row>
    <row r="103" spans="1:11" x14ac:dyDescent="0.25">
      <c r="A103" s="188" t="s">
        <v>131</v>
      </c>
      <c r="B103" s="189"/>
      <c r="C103" s="189"/>
      <c r="D103" s="189"/>
      <c r="E103" s="189"/>
      <c r="F103" s="189"/>
      <c r="G103" s="189"/>
      <c r="H103" s="190"/>
      <c r="I103" s="4">
        <v>95</v>
      </c>
      <c r="J103" s="10">
        <v>324985</v>
      </c>
      <c r="K103" s="10">
        <v>393087</v>
      </c>
    </row>
    <row r="104" spans="1:11" x14ac:dyDescent="0.25">
      <c r="A104" s="188" t="s">
        <v>132</v>
      </c>
      <c r="B104" s="189"/>
      <c r="C104" s="189"/>
      <c r="D104" s="189"/>
      <c r="E104" s="189"/>
      <c r="F104" s="189"/>
      <c r="G104" s="189"/>
      <c r="H104" s="190"/>
      <c r="I104" s="4">
        <v>96</v>
      </c>
      <c r="J104" s="10">
        <v>233177632</v>
      </c>
      <c r="K104" s="10">
        <v>182542931</v>
      </c>
    </row>
    <row r="105" spans="1:11" x14ac:dyDescent="0.25">
      <c r="A105" s="188" t="s">
        <v>133</v>
      </c>
      <c r="B105" s="189"/>
      <c r="C105" s="189"/>
      <c r="D105" s="189"/>
      <c r="E105" s="189"/>
      <c r="F105" s="189"/>
      <c r="G105" s="189"/>
      <c r="H105" s="190"/>
      <c r="I105" s="4">
        <v>97</v>
      </c>
      <c r="J105" s="10">
        <v>0</v>
      </c>
      <c r="K105" s="10">
        <v>0</v>
      </c>
    </row>
    <row r="106" spans="1:11" x14ac:dyDescent="0.25">
      <c r="A106" s="188" t="s">
        <v>134</v>
      </c>
      <c r="B106" s="189"/>
      <c r="C106" s="189"/>
      <c r="D106" s="189"/>
      <c r="E106" s="189"/>
      <c r="F106" s="189"/>
      <c r="G106" s="189"/>
      <c r="H106" s="190"/>
      <c r="I106" s="4">
        <v>98</v>
      </c>
      <c r="J106" s="10">
        <v>263032904</v>
      </c>
      <c r="K106" s="10">
        <v>276375655</v>
      </c>
    </row>
    <row r="107" spans="1:11" x14ac:dyDescent="0.25">
      <c r="A107" s="188" t="s">
        <v>135</v>
      </c>
      <c r="B107" s="189"/>
      <c r="C107" s="189"/>
      <c r="D107" s="189"/>
      <c r="E107" s="189"/>
      <c r="F107" s="189"/>
      <c r="G107" s="189"/>
      <c r="H107" s="190"/>
      <c r="I107" s="4">
        <v>99</v>
      </c>
      <c r="J107" s="10">
        <v>82720318</v>
      </c>
      <c r="K107" s="10">
        <v>0</v>
      </c>
    </row>
    <row r="108" spans="1:11" x14ac:dyDescent="0.25">
      <c r="A108" s="188" t="s">
        <v>136</v>
      </c>
      <c r="B108" s="189"/>
      <c r="C108" s="189"/>
      <c r="D108" s="189"/>
      <c r="E108" s="189"/>
      <c r="F108" s="189"/>
      <c r="G108" s="189"/>
      <c r="H108" s="190"/>
      <c r="I108" s="4">
        <v>100</v>
      </c>
      <c r="J108" s="10">
        <v>0</v>
      </c>
      <c r="K108" s="10">
        <v>0</v>
      </c>
    </row>
    <row r="109" spans="1:11" x14ac:dyDescent="0.25">
      <c r="A109" s="188" t="s">
        <v>140</v>
      </c>
      <c r="B109" s="189"/>
      <c r="C109" s="189"/>
      <c r="D109" s="189"/>
      <c r="E109" s="189"/>
      <c r="F109" s="189"/>
      <c r="G109" s="189"/>
      <c r="H109" s="190"/>
      <c r="I109" s="4">
        <v>101</v>
      </c>
      <c r="J109" s="10">
        <v>30943833</v>
      </c>
      <c r="K109" s="10">
        <v>32411496</v>
      </c>
    </row>
    <row r="110" spans="1:11" x14ac:dyDescent="0.25">
      <c r="A110" s="188" t="s">
        <v>141</v>
      </c>
      <c r="B110" s="189"/>
      <c r="C110" s="189"/>
      <c r="D110" s="189"/>
      <c r="E110" s="189"/>
      <c r="F110" s="189"/>
      <c r="G110" s="189"/>
      <c r="H110" s="190"/>
      <c r="I110" s="4">
        <v>102</v>
      </c>
      <c r="J110" s="10">
        <v>1750091</v>
      </c>
      <c r="K110" s="10">
        <v>6604378</v>
      </c>
    </row>
    <row r="111" spans="1:11" x14ac:dyDescent="0.25">
      <c r="A111" s="188" t="s">
        <v>142</v>
      </c>
      <c r="B111" s="189"/>
      <c r="C111" s="189"/>
      <c r="D111" s="189"/>
      <c r="E111" s="189"/>
      <c r="F111" s="189"/>
      <c r="G111" s="189"/>
      <c r="H111" s="190"/>
      <c r="I111" s="4">
        <v>103</v>
      </c>
      <c r="J111" s="10">
        <v>676368</v>
      </c>
      <c r="K111" s="10">
        <v>1493324</v>
      </c>
    </row>
    <row r="112" spans="1:11" x14ac:dyDescent="0.25">
      <c r="A112" s="188" t="s">
        <v>143</v>
      </c>
      <c r="B112" s="189"/>
      <c r="C112" s="189"/>
      <c r="D112" s="189"/>
      <c r="E112" s="189"/>
      <c r="F112" s="189"/>
      <c r="G112" s="189"/>
      <c r="H112" s="190"/>
      <c r="I112" s="4">
        <v>104</v>
      </c>
      <c r="J112" s="10">
        <v>0</v>
      </c>
      <c r="K112" s="10">
        <v>0</v>
      </c>
    </row>
    <row r="113" spans="1:12" x14ac:dyDescent="0.25">
      <c r="A113" s="188" t="s">
        <v>144</v>
      </c>
      <c r="B113" s="189"/>
      <c r="C113" s="189"/>
      <c r="D113" s="189"/>
      <c r="E113" s="189"/>
      <c r="F113" s="189"/>
      <c r="G113" s="189"/>
      <c r="H113" s="190"/>
      <c r="I113" s="4">
        <v>105</v>
      </c>
      <c r="J113" s="10">
        <v>1875289</v>
      </c>
      <c r="K113" s="10">
        <v>627729</v>
      </c>
    </row>
    <row r="114" spans="1:12" x14ac:dyDescent="0.25">
      <c r="A114" s="197" t="s">
        <v>145</v>
      </c>
      <c r="B114" s="198"/>
      <c r="C114" s="198"/>
      <c r="D114" s="198"/>
      <c r="E114" s="198"/>
      <c r="F114" s="198"/>
      <c r="G114" s="198"/>
      <c r="H114" s="199"/>
      <c r="I114" s="4">
        <v>106</v>
      </c>
      <c r="J114" s="10">
        <v>39488828</v>
      </c>
      <c r="K114" s="10">
        <v>39611645</v>
      </c>
    </row>
    <row r="115" spans="1:12" x14ac:dyDescent="0.25">
      <c r="A115" s="197" t="s">
        <v>146</v>
      </c>
      <c r="B115" s="198"/>
      <c r="C115" s="198"/>
      <c r="D115" s="198"/>
      <c r="E115" s="198"/>
      <c r="F115" s="198"/>
      <c r="G115" s="198"/>
      <c r="H115" s="199"/>
      <c r="I115" s="4">
        <v>107</v>
      </c>
      <c r="J115" s="9">
        <f>SUM(J70,J87,J91,J101,J114)</f>
        <v>3316607102</v>
      </c>
      <c r="K115" s="9">
        <f>SUM(K70,K87,K91,K101,K114)</f>
        <v>3086894071</v>
      </c>
    </row>
    <row r="116" spans="1:12" x14ac:dyDescent="0.25">
      <c r="A116" s="221" t="s">
        <v>147</v>
      </c>
      <c r="B116" s="222"/>
      <c r="C116" s="222"/>
      <c r="D116" s="222"/>
      <c r="E116" s="222"/>
      <c r="F116" s="222"/>
      <c r="G116" s="222"/>
      <c r="H116" s="223"/>
      <c r="I116" s="5">
        <v>108</v>
      </c>
      <c r="J116" s="11">
        <v>966890614</v>
      </c>
      <c r="K116" s="117">
        <v>1047050826</v>
      </c>
    </row>
    <row r="117" spans="1:12" x14ac:dyDescent="0.25">
      <c r="A117" s="216" t="s">
        <v>148</v>
      </c>
      <c r="B117" s="224"/>
      <c r="C117" s="224"/>
      <c r="D117" s="224"/>
      <c r="E117" s="224"/>
      <c r="F117" s="224"/>
      <c r="G117" s="224"/>
      <c r="H117" s="224"/>
      <c r="I117" s="225"/>
      <c r="J117" s="225"/>
      <c r="K117" s="226"/>
    </row>
    <row r="118" spans="1:12" x14ac:dyDescent="0.25">
      <c r="A118" s="194" t="s">
        <v>149</v>
      </c>
      <c r="B118" s="195"/>
      <c r="C118" s="195"/>
      <c r="D118" s="195"/>
      <c r="E118" s="195"/>
      <c r="F118" s="195"/>
      <c r="G118" s="195"/>
      <c r="H118" s="195"/>
      <c r="I118" s="227"/>
      <c r="J118" s="227"/>
      <c r="K118" s="228"/>
    </row>
    <row r="119" spans="1:12" x14ac:dyDescent="0.25">
      <c r="A119" s="188" t="s">
        <v>150</v>
      </c>
      <c r="B119" s="189"/>
      <c r="C119" s="189"/>
      <c r="D119" s="189"/>
      <c r="E119" s="189"/>
      <c r="F119" s="189"/>
      <c r="G119" s="189"/>
      <c r="H119" s="190"/>
      <c r="I119" s="4">
        <v>109</v>
      </c>
      <c r="J119" s="10">
        <v>0</v>
      </c>
      <c r="K119" s="116">
        <v>0</v>
      </c>
    </row>
    <row r="120" spans="1:12" x14ac:dyDescent="0.25">
      <c r="A120" s="229" t="s">
        <v>151</v>
      </c>
      <c r="B120" s="230"/>
      <c r="C120" s="230"/>
      <c r="D120" s="230"/>
      <c r="E120" s="230"/>
      <c r="F120" s="230"/>
      <c r="G120" s="230"/>
      <c r="H120" s="231"/>
      <c r="I120" s="7">
        <v>110</v>
      </c>
      <c r="J120" s="11">
        <v>0</v>
      </c>
      <c r="K120" s="117">
        <v>0</v>
      </c>
      <c r="L120" s="94"/>
    </row>
    <row r="121" spans="1:12" x14ac:dyDescent="0.25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2" x14ac:dyDescent="0.25">
      <c r="A122" s="219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</row>
    <row r="123" spans="1:12" x14ac:dyDescent="0.25">
      <c r="A123" s="219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</row>
  </sheetData>
  <mergeCells count="122">
    <mergeCell ref="A123:K123"/>
    <mergeCell ref="A116:H116"/>
    <mergeCell ref="A117:K117"/>
    <mergeCell ref="A118:K118"/>
    <mergeCell ref="A119:H119"/>
    <mergeCell ref="A110:H110"/>
    <mergeCell ref="A111:H111"/>
    <mergeCell ref="A112:H112"/>
    <mergeCell ref="A113:H113"/>
    <mergeCell ref="A120:H120"/>
    <mergeCell ref="A114:H114"/>
    <mergeCell ref="A115:H115"/>
    <mergeCell ref="A100:H100"/>
    <mergeCell ref="A101:H101"/>
    <mergeCell ref="A102:H102"/>
    <mergeCell ref="A103:H103"/>
    <mergeCell ref="A122:K122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1:K1"/>
    <mergeCell ref="A2:K2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:K3"/>
    <mergeCell ref="A18:H18"/>
    <mergeCell ref="A19:H19"/>
    <mergeCell ref="A4:K4"/>
    <mergeCell ref="A5:H5"/>
    <mergeCell ref="A6:H6"/>
    <mergeCell ref="A16:H16"/>
    <mergeCell ref="A17:H17"/>
    <mergeCell ref="A7:K7"/>
    <mergeCell ref="A8:H8"/>
    <mergeCell ref="A9:H9"/>
    <mergeCell ref="A10:H10"/>
    <mergeCell ref="A11:H11"/>
    <mergeCell ref="A12:H12"/>
    <mergeCell ref="A13:H13"/>
    <mergeCell ref="A14:H14"/>
    <mergeCell ref="A15:H15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73:K78 J8:K68 J80:K85 J87:K116">
      <formula1>0</formula1>
    </dataValidation>
  </dataValidations>
  <printOptions horizontalCentered="1"/>
  <pageMargins left="0.15748031496062992" right="0.15748031496062992" top="0.78740157480314965" bottom="0.39370078740157483" header="0.51181102362204722" footer="0.51181102362204722"/>
  <pageSetup paperSize="9" scale="85" orientation="portrait" r:id="rId1"/>
  <headerFooter alignWithMargins="0"/>
  <rowBreaks count="1" manualBreakCount="1">
    <brk id="68" max="16383" man="1"/>
  </rowBreaks>
  <ignoredErrors>
    <ignoredError sqref="A36:K1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2"/>
  <sheetViews>
    <sheetView showGridLines="0" zoomScale="110" zoomScaleNormal="110" zoomScaleSheetLayoutView="100" workbookViewId="0">
      <selection activeCell="M17" sqref="M17"/>
    </sheetView>
  </sheetViews>
  <sheetFormatPr defaultRowHeight="13.2" x14ac:dyDescent="0.25"/>
  <cols>
    <col min="2" max="2" width="10.33203125" customWidth="1"/>
    <col min="3" max="3" width="7.88671875" customWidth="1"/>
    <col min="5" max="5" width="11.33203125" customWidth="1"/>
    <col min="6" max="6" width="14.44140625" customWidth="1"/>
    <col min="7" max="7" width="21.33203125" customWidth="1"/>
    <col min="8" max="8" width="17.109375" customWidth="1"/>
    <col min="9" max="9" width="5.6640625" customWidth="1"/>
    <col min="10" max="11" width="10.88671875" customWidth="1"/>
  </cols>
  <sheetData>
    <row r="1" spans="1:13" ht="12.75" customHeight="1" x14ac:dyDescent="0.25">
      <c r="A1" s="200" t="s">
        <v>152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x14ac:dyDescent="0.25">
      <c r="A2" s="201" t="s">
        <v>301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3" ht="5.25" customHeight="1" x14ac:dyDescent="0.25">
      <c r="A3" s="67"/>
      <c r="B3" s="73"/>
      <c r="C3" s="73"/>
      <c r="D3" s="73"/>
      <c r="E3" s="73"/>
      <c r="F3" s="73"/>
      <c r="G3" s="73"/>
      <c r="H3" s="73"/>
      <c r="I3" s="73"/>
      <c r="J3" s="73"/>
      <c r="K3" s="12"/>
    </row>
    <row r="4" spans="1:13" x14ac:dyDescent="0.25">
      <c r="A4" s="232" t="s">
        <v>291</v>
      </c>
      <c r="B4" s="233"/>
      <c r="C4" s="233"/>
      <c r="D4" s="233"/>
      <c r="E4" s="233"/>
      <c r="F4" s="233"/>
      <c r="G4" s="233"/>
      <c r="H4" s="233"/>
      <c r="I4" s="233"/>
      <c r="J4" s="233"/>
      <c r="K4" s="234"/>
    </row>
    <row r="5" spans="1:13" ht="24.6" thickBot="1" x14ac:dyDescent="0.3">
      <c r="A5" s="235" t="s">
        <v>44</v>
      </c>
      <c r="B5" s="235"/>
      <c r="C5" s="235"/>
      <c r="D5" s="235"/>
      <c r="E5" s="235"/>
      <c r="F5" s="235"/>
      <c r="G5" s="235"/>
      <c r="H5" s="235"/>
      <c r="I5" s="68" t="s">
        <v>45</v>
      </c>
      <c r="J5" s="70" t="s">
        <v>153</v>
      </c>
      <c r="K5" s="70" t="s">
        <v>154</v>
      </c>
    </row>
    <row r="6" spans="1:13" x14ac:dyDescent="0.25">
      <c r="A6" s="209">
        <v>1</v>
      </c>
      <c r="B6" s="209"/>
      <c r="C6" s="209"/>
      <c r="D6" s="209"/>
      <c r="E6" s="209"/>
      <c r="F6" s="209"/>
      <c r="G6" s="209"/>
      <c r="H6" s="209"/>
      <c r="I6" s="72">
        <v>2</v>
      </c>
      <c r="J6" s="71">
        <v>3</v>
      </c>
      <c r="K6" s="71">
        <v>4</v>
      </c>
    </row>
    <row r="7" spans="1:13" x14ac:dyDescent="0.25">
      <c r="A7" s="194" t="s">
        <v>155</v>
      </c>
      <c r="B7" s="195"/>
      <c r="C7" s="195"/>
      <c r="D7" s="195"/>
      <c r="E7" s="195"/>
      <c r="F7" s="195"/>
      <c r="G7" s="195"/>
      <c r="H7" s="196"/>
      <c r="I7" s="6">
        <v>111</v>
      </c>
      <c r="J7" s="108">
        <f>SUM(J8:J9)</f>
        <v>1963094231</v>
      </c>
      <c r="K7" s="108">
        <f>SUM(K8:K9)</f>
        <v>1943199515</v>
      </c>
      <c r="M7" s="94"/>
    </row>
    <row r="8" spans="1:13" x14ac:dyDescent="0.25">
      <c r="A8" s="197" t="s">
        <v>156</v>
      </c>
      <c r="B8" s="198"/>
      <c r="C8" s="198"/>
      <c r="D8" s="198"/>
      <c r="E8" s="198"/>
      <c r="F8" s="198"/>
      <c r="G8" s="198"/>
      <c r="H8" s="199"/>
      <c r="I8" s="4">
        <v>112</v>
      </c>
      <c r="J8" s="10">
        <v>1888109148</v>
      </c>
      <c r="K8" s="10">
        <v>1904331989</v>
      </c>
      <c r="M8" s="94"/>
    </row>
    <row r="9" spans="1:13" x14ac:dyDescent="0.25">
      <c r="A9" s="197" t="s">
        <v>157</v>
      </c>
      <c r="B9" s="198"/>
      <c r="C9" s="198"/>
      <c r="D9" s="198"/>
      <c r="E9" s="198"/>
      <c r="F9" s="198"/>
      <c r="G9" s="198"/>
      <c r="H9" s="199"/>
      <c r="I9" s="4">
        <v>113</v>
      </c>
      <c r="J9" s="10">
        <v>74985083</v>
      </c>
      <c r="K9" s="10">
        <v>38867526</v>
      </c>
      <c r="M9" s="94"/>
    </row>
    <row r="10" spans="1:13" x14ac:dyDescent="0.25">
      <c r="A10" s="197" t="s">
        <v>158</v>
      </c>
      <c r="B10" s="198"/>
      <c r="C10" s="198"/>
      <c r="D10" s="198"/>
      <c r="E10" s="198"/>
      <c r="F10" s="198"/>
      <c r="G10" s="198"/>
      <c r="H10" s="199"/>
      <c r="I10" s="4">
        <v>114</v>
      </c>
      <c r="J10" s="110">
        <f>J11+J12+J16+J20+J21+J22+J25+J26</f>
        <v>1854623040</v>
      </c>
      <c r="K10" s="110">
        <f>K11+K12+K16+K20+K21+K22+K25+K26</f>
        <v>2019700125</v>
      </c>
      <c r="M10" s="94"/>
    </row>
    <row r="11" spans="1:13" ht="15" customHeight="1" x14ac:dyDescent="0.25">
      <c r="A11" s="101" t="s">
        <v>159</v>
      </c>
      <c r="B11" s="102"/>
      <c r="C11" s="102"/>
      <c r="D11" s="102"/>
      <c r="E11" s="102"/>
      <c r="F11" s="102"/>
      <c r="G11" s="102"/>
      <c r="H11" s="103"/>
      <c r="I11" s="4">
        <v>115</v>
      </c>
      <c r="J11" s="10">
        <v>-13065267</v>
      </c>
      <c r="K11" s="10">
        <v>-1306249</v>
      </c>
      <c r="M11" s="94"/>
    </row>
    <row r="12" spans="1:13" x14ac:dyDescent="0.25">
      <c r="A12" s="197" t="s">
        <v>160</v>
      </c>
      <c r="B12" s="198"/>
      <c r="C12" s="198"/>
      <c r="D12" s="198"/>
      <c r="E12" s="198"/>
      <c r="F12" s="198"/>
      <c r="G12" s="198"/>
      <c r="H12" s="199"/>
      <c r="I12" s="4">
        <v>116</v>
      </c>
      <c r="J12" s="110">
        <f>SUM(J13:J15)</f>
        <v>1246407367</v>
      </c>
      <c r="K12" s="110">
        <f>SUM(K13:K15)</f>
        <v>1253498206</v>
      </c>
      <c r="M12" s="94"/>
    </row>
    <row r="13" spans="1:13" x14ac:dyDescent="0.25">
      <c r="A13" s="188" t="s">
        <v>161</v>
      </c>
      <c r="B13" s="189"/>
      <c r="C13" s="189"/>
      <c r="D13" s="189"/>
      <c r="E13" s="189"/>
      <c r="F13" s="189"/>
      <c r="G13" s="189"/>
      <c r="H13" s="190"/>
      <c r="I13" s="4">
        <v>117</v>
      </c>
      <c r="J13" s="10">
        <v>813113957</v>
      </c>
      <c r="K13" s="10">
        <v>789632786</v>
      </c>
      <c r="M13" s="94"/>
    </row>
    <row r="14" spans="1:13" x14ac:dyDescent="0.25">
      <c r="A14" s="188" t="s">
        <v>162</v>
      </c>
      <c r="B14" s="189"/>
      <c r="C14" s="189"/>
      <c r="D14" s="189"/>
      <c r="E14" s="189"/>
      <c r="F14" s="189"/>
      <c r="G14" s="189"/>
      <c r="H14" s="190"/>
      <c r="I14" s="4">
        <v>118</v>
      </c>
      <c r="J14" s="10">
        <v>234171547</v>
      </c>
      <c r="K14" s="10">
        <v>289861349</v>
      </c>
      <c r="M14" s="94"/>
    </row>
    <row r="15" spans="1:13" x14ac:dyDescent="0.25">
      <c r="A15" s="188" t="s">
        <v>163</v>
      </c>
      <c r="B15" s="189"/>
      <c r="C15" s="189"/>
      <c r="D15" s="189"/>
      <c r="E15" s="189"/>
      <c r="F15" s="189"/>
      <c r="G15" s="189"/>
      <c r="H15" s="190"/>
      <c r="I15" s="4">
        <v>119</v>
      </c>
      <c r="J15" s="10">
        <v>199121863</v>
      </c>
      <c r="K15" s="10">
        <v>174004071</v>
      </c>
      <c r="M15" s="94"/>
    </row>
    <row r="16" spans="1:13" x14ac:dyDescent="0.25">
      <c r="A16" s="197" t="s">
        <v>164</v>
      </c>
      <c r="B16" s="198"/>
      <c r="C16" s="198"/>
      <c r="D16" s="198"/>
      <c r="E16" s="198"/>
      <c r="F16" s="198"/>
      <c r="G16" s="198"/>
      <c r="H16" s="199"/>
      <c r="I16" s="4">
        <v>120</v>
      </c>
      <c r="J16" s="110">
        <f>SUM(J17:J19)</f>
        <v>372739688</v>
      </c>
      <c r="K16" s="110">
        <f>SUM(K17:K19)</f>
        <v>362119371</v>
      </c>
      <c r="M16" s="94"/>
    </row>
    <row r="17" spans="1:13" x14ac:dyDescent="0.25">
      <c r="A17" s="188" t="s">
        <v>165</v>
      </c>
      <c r="B17" s="189"/>
      <c r="C17" s="189"/>
      <c r="D17" s="189"/>
      <c r="E17" s="189"/>
      <c r="F17" s="189"/>
      <c r="G17" s="189"/>
      <c r="H17" s="190"/>
      <c r="I17" s="4">
        <v>121</v>
      </c>
      <c r="J17" s="10">
        <v>228058080</v>
      </c>
      <c r="K17" s="10">
        <v>226654217</v>
      </c>
      <c r="M17" s="94"/>
    </row>
    <row r="18" spans="1:13" x14ac:dyDescent="0.25">
      <c r="A18" s="188" t="s">
        <v>166</v>
      </c>
      <c r="B18" s="189"/>
      <c r="C18" s="189"/>
      <c r="D18" s="189"/>
      <c r="E18" s="189"/>
      <c r="F18" s="189"/>
      <c r="G18" s="189"/>
      <c r="H18" s="190"/>
      <c r="I18" s="4">
        <v>122</v>
      </c>
      <c r="J18" s="10">
        <v>89769580</v>
      </c>
      <c r="K18" s="10">
        <v>82962531</v>
      </c>
      <c r="M18" s="94"/>
    </row>
    <row r="19" spans="1:13" x14ac:dyDescent="0.25">
      <c r="A19" s="188" t="s">
        <v>167</v>
      </c>
      <c r="B19" s="189"/>
      <c r="C19" s="189"/>
      <c r="D19" s="189"/>
      <c r="E19" s="189"/>
      <c r="F19" s="189"/>
      <c r="G19" s="189"/>
      <c r="H19" s="190"/>
      <c r="I19" s="4">
        <v>123</v>
      </c>
      <c r="J19" s="10">
        <v>54912028</v>
      </c>
      <c r="K19" s="10">
        <v>52502623</v>
      </c>
      <c r="M19" s="94"/>
    </row>
    <row r="20" spans="1:13" x14ac:dyDescent="0.25">
      <c r="A20" s="197" t="s">
        <v>168</v>
      </c>
      <c r="B20" s="198"/>
      <c r="C20" s="198"/>
      <c r="D20" s="198"/>
      <c r="E20" s="198"/>
      <c r="F20" s="198"/>
      <c r="G20" s="198"/>
      <c r="H20" s="199"/>
      <c r="I20" s="4">
        <v>124</v>
      </c>
      <c r="J20" s="10">
        <v>96480805</v>
      </c>
      <c r="K20" s="10">
        <v>95206442</v>
      </c>
      <c r="M20" s="94"/>
    </row>
    <row r="21" spans="1:13" x14ac:dyDescent="0.25">
      <c r="A21" s="197" t="s">
        <v>169</v>
      </c>
      <c r="B21" s="198"/>
      <c r="C21" s="198"/>
      <c r="D21" s="198"/>
      <c r="E21" s="198"/>
      <c r="F21" s="198"/>
      <c r="G21" s="198"/>
      <c r="H21" s="199"/>
      <c r="I21" s="4">
        <v>125</v>
      </c>
      <c r="J21" s="10">
        <v>102213095</v>
      </c>
      <c r="K21" s="10">
        <v>104653498</v>
      </c>
      <c r="M21" s="94"/>
    </row>
    <row r="22" spans="1:13" x14ac:dyDescent="0.25">
      <c r="A22" s="197" t="s">
        <v>170</v>
      </c>
      <c r="B22" s="198"/>
      <c r="C22" s="198"/>
      <c r="D22" s="198"/>
      <c r="E22" s="198"/>
      <c r="F22" s="198"/>
      <c r="G22" s="198"/>
      <c r="H22" s="199"/>
      <c r="I22" s="4">
        <v>126</v>
      </c>
      <c r="J22" s="110">
        <f>SUM(J23:J24)</f>
        <v>0</v>
      </c>
      <c r="K22" s="9">
        <f>SUM(K23:K24)</f>
        <v>74463186</v>
      </c>
      <c r="M22" s="94"/>
    </row>
    <row r="23" spans="1:13" x14ac:dyDescent="0.25">
      <c r="A23" s="188" t="s">
        <v>171</v>
      </c>
      <c r="B23" s="189"/>
      <c r="C23" s="189"/>
      <c r="D23" s="189"/>
      <c r="E23" s="189"/>
      <c r="F23" s="189"/>
      <c r="G23" s="189"/>
      <c r="H23" s="190"/>
      <c r="I23" s="4">
        <v>127</v>
      </c>
      <c r="J23" s="107">
        <v>0</v>
      </c>
      <c r="K23" s="116">
        <v>19340966</v>
      </c>
      <c r="M23" s="94"/>
    </row>
    <row r="24" spans="1:13" x14ac:dyDescent="0.25">
      <c r="A24" s="188" t="s">
        <v>172</v>
      </c>
      <c r="B24" s="189"/>
      <c r="C24" s="189"/>
      <c r="D24" s="189"/>
      <c r="E24" s="189"/>
      <c r="F24" s="189"/>
      <c r="G24" s="189"/>
      <c r="H24" s="190"/>
      <c r="I24" s="4">
        <v>128</v>
      </c>
      <c r="J24" s="107">
        <v>0</v>
      </c>
      <c r="K24" s="115">
        <v>55122220</v>
      </c>
      <c r="M24" s="94"/>
    </row>
    <row r="25" spans="1:13" x14ac:dyDescent="0.25">
      <c r="A25" s="197" t="s">
        <v>173</v>
      </c>
      <c r="B25" s="198"/>
      <c r="C25" s="198"/>
      <c r="D25" s="198"/>
      <c r="E25" s="198"/>
      <c r="F25" s="198"/>
      <c r="G25" s="198"/>
      <c r="H25" s="199"/>
      <c r="I25" s="4">
        <v>129</v>
      </c>
      <c r="J25" s="107">
        <v>0</v>
      </c>
      <c r="K25" s="115">
        <v>3669102</v>
      </c>
      <c r="M25" s="94"/>
    </row>
    <row r="26" spans="1:13" x14ac:dyDescent="0.25">
      <c r="A26" s="197" t="s">
        <v>174</v>
      </c>
      <c r="B26" s="198"/>
      <c r="C26" s="198"/>
      <c r="D26" s="198"/>
      <c r="E26" s="198"/>
      <c r="F26" s="198"/>
      <c r="G26" s="198"/>
      <c r="H26" s="199"/>
      <c r="I26" s="4">
        <v>130</v>
      </c>
      <c r="J26" s="107">
        <v>49847352</v>
      </c>
      <c r="K26" s="115">
        <v>127396569</v>
      </c>
      <c r="M26" s="94"/>
    </row>
    <row r="27" spans="1:13" x14ac:dyDescent="0.25">
      <c r="A27" s="197" t="s">
        <v>175</v>
      </c>
      <c r="B27" s="198"/>
      <c r="C27" s="198"/>
      <c r="D27" s="198"/>
      <c r="E27" s="198"/>
      <c r="F27" s="198"/>
      <c r="G27" s="198"/>
      <c r="H27" s="199"/>
      <c r="I27" s="4">
        <v>131</v>
      </c>
      <c r="J27" s="110">
        <f>SUM(J28:J32)</f>
        <v>144036336</v>
      </c>
      <c r="K27" s="9">
        <f>SUM(K28:K32)</f>
        <v>218313283</v>
      </c>
      <c r="M27" s="94"/>
    </row>
    <row r="28" spans="1:13" ht="21" customHeight="1" x14ac:dyDescent="0.25">
      <c r="A28" s="197" t="s">
        <v>176</v>
      </c>
      <c r="B28" s="198"/>
      <c r="C28" s="198"/>
      <c r="D28" s="198"/>
      <c r="E28" s="198"/>
      <c r="F28" s="198"/>
      <c r="G28" s="198"/>
      <c r="H28" s="199"/>
      <c r="I28" s="4">
        <v>132</v>
      </c>
      <c r="J28" s="10">
        <v>125558982</v>
      </c>
      <c r="K28" s="10">
        <v>207205912</v>
      </c>
      <c r="M28" s="94"/>
    </row>
    <row r="29" spans="1:13" x14ac:dyDescent="0.25">
      <c r="A29" s="236" t="s">
        <v>293</v>
      </c>
      <c r="B29" s="237"/>
      <c r="C29" s="237"/>
      <c r="D29" s="237"/>
      <c r="E29" s="237"/>
      <c r="F29" s="237"/>
      <c r="G29" s="237"/>
      <c r="H29" s="238"/>
      <c r="I29" s="4">
        <v>133</v>
      </c>
      <c r="J29" s="10">
        <v>18448949</v>
      </c>
      <c r="K29" s="10">
        <v>9695572</v>
      </c>
      <c r="M29" s="94"/>
    </row>
    <row r="30" spans="1:13" x14ac:dyDescent="0.25">
      <c r="A30" s="197" t="s">
        <v>177</v>
      </c>
      <c r="B30" s="198"/>
      <c r="C30" s="198"/>
      <c r="D30" s="198"/>
      <c r="E30" s="198"/>
      <c r="F30" s="198"/>
      <c r="G30" s="198"/>
      <c r="H30" s="199"/>
      <c r="I30" s="4">
        <v>134</v>
      </c>
      <c r="J30" s="10">
        <v>0</v>
      </c>
      <c r="K30" s="10">
        <v>0</v>
      </c>
      <c r="M30" s="94"/>
    </row>
    <row r="31" spans="1:13" x14ac:dyDescent="0.25">
      <c r="A31" s="197" t="s">
        <v>178</v>
      </c>
      <c r="B31" s="198"/>
      <c r="C31" s="198"/>
      <c r="D31" s="198"/>
      <c r="E31" s="198"/>
      <c r="F31" s="198"/>
      <c r="G31" s="198"/>
      <c r="H31" s="199"/>
      <c r="I31" s="4">
        <v>135</v>
      </c>
      <c r="J31" s="10">
        <v>28405</v>
      </c>
      <c r="K31" s="10">
        <v>1411799</v>
      </c>
      <c r="M31" s="94"/>
    </row>
    <row r="32" spans="1:13" x14ac:dyDescent="0.25">
      <c r="A32" s="197" t="s">
        <v>179</v>
      </c>
      <c r="B32" s="198"/>
      <c r="C32" s="198"/>
      <c r="D32" s="198"/>
      <c r="E32" s="198"/>
      <c r="F32" s="198"/>
      <c r="G32" s="198"/>
      <c r="H32" s="199"/>
      <c r="I32" s="4">
        <v>136</v>
      </c>
      <c r="J32" s="10">
        <v>0</v>
      </c>
      <c r="K32" s="10">
        <v>0</v>
      </c>
      <c r="M32" s="94"/>
    </row>
    <row r="33" spans="1:13" x14ac:dyDescent="0.25">
      <c r="A33" s="197" t="s">
        <v>180</v>
      </c>
      <c r="B33" s="198"/>
      <c r="C33" s="198"/>
      <c r="D33" s="198"/>
      <c r="E33" s="198"/>
      <c r="F33" s="198"/>
      <c r="G33" s="198"/>
      <c r="H33" s="199"/>
      <c r="I33" s="4">
        <v>137</v>
      </c>
      <c r="J33" s="110">
        <f>SUM(J34:J37)</f>
        <v>48121079</v>
      </c>
      <c r="K33" s="9">
        <f>SUM(K34:K37)</f>
        <v>58727668</v>
      </c>
      <c r="M33" s="94"/>
    </row>
    <row r="34" spans="1:13" ht="21" customHeight="1" x14ac:dyDescent="0.25">
      <c r="A34" s="197" t="s">
        <v>181</v>
      </c>
      <c r="B34" s="198"/>
      <c r="C34" s="198"/>
      <c r="D34" s="198"/>
      <c r="E34" s="198"/>
      <c r="F34" s="198"/>
      <c r="G34" s="198"/>
      <c r="H34" s="199"/>
      <c r="I34" s="4">
        <v>138</v>
      </c>
      <c r="J34" s="10">
        <v>10834087</v>
      </c>
      <c r="K34" s="10">
        <v>30827707</v>
      </c>
      <c r="M34" s="94"/>
    </row>
    <row r="35" spans="1:13" x14ac:dyDescent="0.25">
      <c r="A35" s="236" t="s">
        <v>294</v>
      </c>
      <c r="B35" s="237"/>
      <c r="C35" s="237"/>
      <c r="D35" s="237"/>
      <c r="E35" s="237"/>
      <c r="F35" s="237"/>
      <c r="G35" s="237"/>
      <c r="H35" s="238"/>
      <c r="I35" s="4">
        <v>139</v>
      </c>
      <c r="J35" s="10">
        <v>34626896</v>
      </c>
      <c r="K35" s="10">
        <v>24873699</v>
      </c>
      <c r="M35" s="94"/>
    </row>
    <row r="36" spans="1:13" x14ac:dyDescent="0.25">
      <c r="A36" s="197" t="s">
        <v>182</v>
      </c>
      <c r="B36" s="198"/>
      <c r="C36" s="198"/>
      <c r="D36" s="198"/>
      <c r="E36" s="198"/>
      <c r="F36" s="198"/>
      <c r="G36" s="198"/>
      <c r="H36" s="199"/>
      <c r="I36" s="4">
        <v>140</v>
      </c>
      <c r="J36" s="10">
        <v>303488</v>
      </c>
      <c r="K36" s="10">
        <v>0</v>
      </c>
      <c r="M36" s="94"/>
    </row>
    <row r="37" spans="1:13" x14ac:dyDescent="0.25">
      <c r="A37" s="197" t="s">
        <v>183</v>
      </c>
      <c r="B37" s="198"/>
      <c r="C37" s="198"/>
      <c r="D37" s="198"/>
      <c r="E37" s="198"/>
      <c r="F37" s="198"/>
      <c r="G37" s="198"/>
      <c r="H37" s="199"/>
      <c r="I37" s="4">
        <v>141</v>
      </c>
      <c r="J37" s="10">
        <v>2356608</v>
      </c>
      <c r="K37" s="10">
        <v>3026262</v>
      </c>
      <c r="M37" s="94"/>
    </row>
    <row r="38" spans="1:13" x14ac:dyDescent="0.25">
      <c r="A38" s="197" t="s">
        <v>184</v>
      </c>
      <c r="B38" s="198"/>
      <c r="C38" s="198"/>
      <c r="D38" s="198"/>
      <c r="E38" s="198"/>
      <c r="F38" s="198"/>
      <c r="G38" s="198"/>
      <c r="H38" s="199"/>
      <c r="I38" s="4">
        <v>142</v>
      </c>
      <c r="J38" s="10">
        <v>0</v>
      </c>
      <c r="K38" s="10">
        <v>0</v>
      </c>
      <c r="M38" s="94"/>
    </row>
    <row r="39" spans="1:13" x14ac:dyDescent="0.25">
      <c r="A39" s="197" t="s">
        <v>185</v>
      </c>
      <c r="B39" s="198"/>
      <c r="C39" s="198"/>
      <c r="D39" s="198"/>
      <c r="E39" s="198"/>
      <c r="F39" s="198"/>
      <c r="G39" s="198"/>
      <c r="H39" s="199"/>
      <c r="I39" s="4">
        <v>143</v>
      </c>
      <c r="J39" s="10">
        <v>0</v>
      </c>
      <c r="K39" s="10">
        <v>0</v>
      </c>
      <c r="M39" s="94"/>
    </row>
    <row r="40" spans="1:13" x14ac:dyDescent="0.25">
      <c r="A40" s="197" t="s">
        <v>186</v>
      </c>
      <c r="B40" s="198"/>
      <c r="C40" s="198"/>
      <c r="D40" s="198"/>
      <c r="E40" s="198"/>
      <c r="F40" s="198"/>
      <c r="G40" s="198"/>
      <c r="H40" s="199"/>
      <c r="I40" s="4">
        <v>144</v>
      </c>
      <c r="J40" s="10">
        <v>0</v>
      </c>
      <c r="K40" s="10">
        <v>0</v>
      </c>
      <c r="M40" s="94"/>
    </row>
    <row r="41" spans="1:13" x14ac:dyDescent="0.25">
      <c r="A41" s="197" t="s">
        <v>187</v>
      </c>
      <c r="B41" s="198"/>
      <c r="C41" s="198"/>
      <c r="D41" s="198"/>
      <c r="E41" s="198"/>
      <c r="F41" s="198"/>
      <c r="G41" s="198"/>
      <c r="H41" s="199"/>
      <c r="I41" s="4">
        <v>145</v>
      </c>
      <c r="J41" s="10">
        <v>0</v>
      </c>
      <c r="K41" s="10">
        <v>0</v>
      </c>
      <c r="M41" s="94"/>
    </row>
    <row r="42" spans="1:13" x14ac:dyDescent="0.25">
      <c r="A42" s="197" t="s">
        <v>188</v>
      </c>
      <c r="B42" s="198"/>
      <c r="C42" s="198"/>
      <c r="D42" s="198"/>
      <c r="E42" s="198"/>
      <c r="F42" s="198"/>
      <c r="G42" s="198"/>
      <c r="H42" s="199"/>
      <c r="I42" s="4">
        <v>146</v>
      </c>
      <c r="J42" s="110">
        <f>J7+J27+J38+J40</f>
        <v>2107130567</v>
      </c>
      <c r="K42" s="9">
        <f>K7+K27+K38+K40</f>
        <v>2161512798</v>
      </c>
      <c r="M42" s="94"/>
    </row>
    <row r="43" spans="1:13" x14ac:dyDescent="0.25">
      <c r="A43" s="197" t="s">
        <v>189</v>
      </c>
      <c r="B43" s="198"/>
      <c r="C43" s="198"/>
      <c r="D43" s="198"/>
      <c r="E43" s="198"/>
      <c r="F43" s="198"/>
      <c r="G43" s="198"/>
      <c r="H43" s="199"/>
      <c r="I43" s="4">
        <v>147</v>
      </c>
      <c r="J43" s="110">
        <f>J10+J33+J39+J41</f>
        <v>1902744119</v>
      </c>
      <c r="K43" s="9">
        <f>K10+K33+K39+K41</f>
        <v>2078427793</v>
      </c>
      <c r="M43" s="94"/>
    </row>
    <row r="44" spans="1:13" x14ac:dyDescent="0.25">
      <c r="A44" s="197" t="s">
        <v>190</v>
      </c>
      <c r="B44" s="198"/>
      <c r="C44" s="198"/>
      <c r="D44" s="198"/>
      <c r="E44" s="198"/>
      <c r="F44" s="198"/>
      <c r="G44" s="198"/>
      <c r="H44" s="199"/>
      <c r="I44" s="4">
        <v>148</v>
      </c>
      <c r="J44" s="110">
        <f>J42-J43</f>
        <v>204386448</v>
      </c>
      <c r="K44" s="9">
        <f>K42-K43</f>
        <v>83085005</v>
      </c>
      <c r="M44" s="94"/>
    </row>
    <row r="45" spans="1:13" x14ac:dyDescent="0.25">
      <c r="A45" s="210" t="s">
        <v>191</v>
      </c>
      <c r="B45" s="211"/>
      <c r="C45" s="211"/>
      <c r="D45" s="211"/>
      <c r="E45" s="211"/>
      <c r="F45" s="211"/>
      <c r="G45" s="211"/>
      <c r="H45" s="212"/>
      <c r="I45" s="4">
        <v>149</v>
      </c>
      <c r="J45" s="110">
        <f>IF(J42&gt;J43,J42-J43,0)</f>
        <v>204386448</v>
      </c>
      <c r="K45" s="110">
        <f>IF(K42&gt;K43,K42-K43,0)</f>
        <v>83085005</v>
      </c>
      <c r="M45" s="94"/>
    </row>
    <row r="46" spans="1:13" x14ac:dyDescent="0.25">
      <c r="A46" s="210" t="s">
        <v>192</v>
      </c>
      <c r="B46" s="211"/>
      <c r="C46" s="211"/>
      <c r="D46" s="211"/>
      <c r="E46" s="211"/>
      <c r="F46" s="211"/>
      <c r="G46" s="211"/>
      <c r="H46" s="212"/>
      <c r="I46" s="4">
        <v>150</v>
      </c>
      <c r="J46" s="110">
        <f>IF(J43&gt;J42,J43-J42,0)</f>
        <v>0</v>
      </c>
      <c r="K46" s="110">
        <f>IF(K43&gt;K42,K43-K42,0)</f>
        <v>0</v>
      </c>
      <c r="M46" s="94"/>
    </row>
    <row r="47" spans="1:13" x14ac:dyDescent="0.25">
      <c r="A47" s="197" t="s">
        <v>193</v>
      </c>
      <c r="B47" s="198"/>
      <c r="C47" s="198"/>
      <c r="D47" s="198"/>
      <c r="E47" s="198"/>
      <c r="F47" s="198"/>
      <c r="G47" s="198"/>
      <c r="H47" s="199"/>
      <c r="I47" s="4">
        <v>151</v>
      </c>
      <c r="J47" s="10">
        <v>25064761</v>
      </c>
      <c r="K47" s="10">
        <v>-3352214</v>
      </c>
      <c r="M47" s="94"/>
    </row>
    <row r="48" spans="1:13" x14ac:dyDescent="0.25">
      <c r="A48" s="197" t="s">
        <v>194</v>
      </c>
      <c r="B48" s="198"/>
      <c r="C48" s="198"/>
      <c r="D48" s="198"/>
      <c r="E48" s="198"/>
      <c r="F48" s="198"/>
      <c r="G48" s="198"/>
      <c r="H48" s="199"/>
      <c r="I48" s="4">
        <v>152</v>
      </c>
      <c r="J48" s="110">
        <f>J44-J47</f>
        <v>179321687</v>
      </c>
      <c r="K48" s="110">
        <f>K44-K47</f>
        <v>86437219</v>
      </c>
      <c r="M48" s="94"/>
    </row>
    <row r="49" spans="1:13" x14ac:dyDescent="0.25">
      <c r="A49" s="210" t="s">
        <v>195</v>
      </c>
      <c r="B49" s="211"/>
      <c r="C49" s="211"/>
      <c r="D49" s="211"/>
      <c r="E49" s="211"/>
      <c r="F49" s="211"/>
      <c r="G49" s="211"/>
      <c r="H49" s="212"/>
      <c r="I49" s="4">
        <v>153</v>
      </c>
      <c r="J49" s="110">
        <f>IF(J48&gt;0,J48,0)</f>
        <v>179321687</v>
      </c>
      <c r="K49" s="110">
        <f>IF(K48&gt;0,K48,0)</f>
        <v>86437219</v>
      </c>
      <c r="M49" s="94"/>
    </row>
    <row r="50" spans="1:13" x14ac:dyDescent="0.25">
      <c r="A50" s="239" t="s">
        <v>196</v>
      </c>
      <c r="B50" s="240"/>
      <c r="C50" s="240"/>
      <c r="D50" s="240"/>
      <c r="E50" s="240"/>
      <c r="F50" s="240"/>
      <c r="G50" s="240"/>
      <c r="H50" s="241"/>
      <c r="I50" s="5">
        <v>154</v>
      </c>
      <c r="J50" s="111">
        <f>IF(J48&lt;0,-J48,0)</f>
        <v>0</v>
      </c>
      <c r="K50" s="111">
        <f>IF(K48&lt;0,-K48,0)</f>
        <v>0</v>
      </c>
      <c r="M50" s="94"/>
    </row>
    <row r="51" spans="1:13" x14ac:dyDescent="0.25">
      <c r="A51" s="216" t="s">
        <v>197</v>
      </c>
      <c r="B51" s="224"/>
      <c r="C51" s="224"/>
      <c r="D51" s="224"/>
      <c r="E51" s="224"/>
      <c r="F51" s="224"/>
      <c r="G51" s="224"/>
      <c r="H51" s="224"/>
      <c r="I51" s="242"/>
      <c r="J51" s="242"/>
      <c r="K51" s="243"/>
      <c r="M51" s="94"/>
    </row>
    <row r="52" spans="1:13" x14ac:dyDescent="0.25">
      <c r="A52" s="194" t="s">
        <v>198</v>
      </c>
      <c r="B52" s="195"/>
      <c r="C52" s="195"/>
      <c r="D52" s="195"/>
      <c r="E52" s="195"/>
      <c r="F52" s="195"/>
      <c r="G52" s="195"/>
      <c r="H52" s="195"/>
      <c r="I52" s="227"/>
      <c r="J52" s="227"/>
      <c r="K52" s="228"/>
      <c r="M52" s="94"/>
    </row>
    <row r="53" spans="1:13" x14ac:dyDescent="0.25">
      <c r="A53" s="244" t="s">
        <v>199</v>
      </c>
      <c r="B53" s="245"/>
      <c r="C53" s="245"/>
      <c r="D53" s="245"/>
      <c r="E53" s="245"/>
      <c r="F53" s="245"/>
      <c r="G53" s="245"/>
      <c r="H53" s="246"/>
      <c r="I53" s="4">
        <v>155</v>
      </c>
      <c r="J53" s="107">
        <v>0</v>
      </c>
      <c r="K53" s="115">
        <v>0</v>
      </c>
      <c r="M53" s="94"/>
    </row>
    <row r="54" spans="1:13" x14ac:dyDescent="0.25">
      <c r="A54" s="244" t="s">
        <v>200</v>
      </c>
      <c r="B54" s="245"/>
      <c r="C54" s="245"/>
      <c r="D54" s="245"/>
      <c r="E54" s="245"/>
      <c r="F54" s="245"/>
      <c r="G54" s="245"/>
      <c r="H54" s="246"/>
      <c r="I54" s="4">
        <v>156</v>
      </c>
      <c r="J54" s="109">
        <v>0</v>
      </c>
      <c r="K54" s="119">
        <v>0</v>
      </c>
      <c r="M54" s="94"/>
    </row>
    <row r="55" spans="1:13" x14ac:dyDescent="0.25">
      <c r="A55" s="216" t="s">
        <v>201</v>
      </c>
      <c r="B55" s="224"/>
      <c r="C55" s="224"/>
      <c r="D55" s="224"/>
      <c r="E55" s="224"/>
      <c r="F55" s="224"/>
      <c r="G55" s="224"/>
      <c r="H55" s="224"/>
      <c r="I55" s="242"/>
      <c r="J55" s="242"/>
      <c r="K55" s="243"/>
      <c r="M55" s="94"/>
    </row>
    <row r="56" spans="1:13" x14ac:dyDescent="0.25">
      <c r="A56" s="194" t="s">
        <v>202</v>
      </c>
      <c r="B56" s="195"/>
      <c r="C56" s="195"/>
      <c r="D56" s="195"/>
      <c r="E56" s="195"/>
      <c r="F56" s="195"/>
      <c r="G56" s="195"/>
      <c r="H56" s="196"/>
      <c r="I56" s="14">
        <v>157</v>
      </c>
      <c r="J56" s="112">
        <f>J48</f>
        <v>179321687</v>
      </c>
      <c r="K56" s="120">
        <f>K48</f>
        <v>86437219</v>
      </c>
      <c r="M56" s="94"/>
    </row>
    <row r="57" spans="1:13" x14ac:dyDescent="0.25">
      <c r="A57" s="197" t="s">
        <v>203</v>
      </c>
      <c r="B57" s="198"/>
      <c r="C57" s="198"/>
      <c r="D57" s="198"/>
      <c r="E57" s="198"/>
      <c r="F57" s="198"/>
      <c r="G57" s="198"/>
      <c r="H57" s="199"/>
      <c r="I57" s="4">
        <v>158</v>
      </c>
      <c r="J57" s="110">
        <f>SUM(J58:J64)</f>
        <v>-439337</v>
      </c>
      <c r="K57" s="121">
        <f>SUM(K58:K64)</f>
        <v>-293560</v>
      </c>
      <c r="M57" s="94"/>
    </row>
    <row r="58" spans="1:13" x14ac:dyDescent="0.25">
      <c r="A58" s="197" t="s">
        <v>204</v>
      </c>
      <c r="B58" s="198"/>
      <c r="C58" s="198"/>
      <c r="D58" s="198"/>
      <c r="E58" s="198"/>
      <c r="F58" s="198"/>
      <c r="G58" s="198"/>
      <c r="H58" s="199"/>
      <c r="I58" s="4">
        <v>159</v>
      </c>
      <c r="J58" s="10">
        <v>0</v>
      </c>
      <c r="K58" s="10">
        <v>0</v>
      </c>
      <c r="M58" s="94"/>
    </row>
    <row r="59" spans="1:13" x14ac:dyDescent="0.25">
      <c r="A59" s="197" t="s">
        <v>205</v>
      </c>
      <c r="B59" s="198"/>
      <c r="C59" s="198"/>
      <c r="D59" s="198"/>
      <c r="E59" s="198"/>
      <c r="F59" s="198"/>
      <c r="G59" s="198"/>
      <c r="H59" s="199"/>
      <c r="I59" s="4">
        <v>160</v>
      </c>
      <c r="J59" s="10">
        <v>0</v>
      </c>
      <c r="K59" s="10">
        <v>0</v>
      </c>
      <c r="M59" s="94"/>
    </row>
    <row r="60" spans="1:13" x14ac:dyDescent="0.25">
      <c r="A60" s="197" t="s">
        <v>206</v>
      </c>
      <c r="B60" s="198"/>
      <c r="C60" s="198"/>
      <c r="D60" s="198"/>
      <c r="E60" s="198"/>
      <c r="F60" s="198"/>
      <c r="G60" s="198"/>
      <c r="H60" s="199"/>
      <c r="I60" s="4">
        <v>161</v>
      </c>
      <c r="J60" s="10">
        <v>0</v>
      </c>
      <c r="K60" s="10">
        <v>0</v>
      </c>
      <c r="M60" s="94"/>
    </row>
    <row r="61" spans="1:13" x14ac:dyDescent="0.25">
      <c r="A61" s="197" t="s">
        <v>207</v>
      </c>
      <c r="B61" s="198"/>
      <c r="C61" s="198"/>
      <c r="D61" s="198"/>
      <c r="E61" s="198"/>
      <c r="F61" s="198"/>
      <c r="G61" s="198"/>
      <c r="H61" s="199"/>
      <c r="I61" s="4">
        <v>162</v>
      </c>
      <c r="J61" s="10">
        <v>0</v>
      </c>
      <c r="K61" s="10">
        <v>0</v>
      </c>
      <c r="M61" s="94"/>
    </row>
    <row r="62" spans="1:13" x14ac:dyDescent="0.25">
      <c r="A62" s="197" t="s">
        <v>208</v>
      </c>
      <c r="B62" s="198"/>
      <c r="C62" s="198"/>
      <c r="D62" s="198"/>
      <c r="E62" s="198"/>
      <c r="F62" s="198"/>
      <c r="G62" s="198"/>
      <c r="H62" s="199"/>
      <c r="I62" s="4">
        <v>163</v>
      </c>
      <c r="J62" s="10">
        <v>0</v>
      </c>
      <c r="K62" s="10">
        <v>0</v>
      </c>
      <c r="M62" s="94"/>
    </row>
    <row r="63" spans="1:13" x14ac:dyDescent="0.25">
      <c r="A63" s="197" t="s">
        <v>209</v>
      </c>
      <c r="B63" s="198"/>
      <c r="C63" s="198"/>
      <c r="D63" s="198"/>
      <c r="E63" s="198"/>
      <c r="F63" s="198"/>
      <c r="G63" s="198"/>
      <c r="H63" s="199"/>
      <c r="I63" s="4">
        <v>164</v>
      </c>
      <c r="J63" s="10">
        <v>0</v>
      </c>
      <c r="K63" s="10">
        <v>0</v>
      </c>
      <c r="M63" s="94"/>
    </row>
    <row r="64" spans="1:13" x14ac:dyDescent="0.25">
      <c r="A64" s="197" t="s">
        <v>210</v>
      </c>
      <c r="B64" s="198"/>
      <c r="C64" s="198"/>
      <c r="D64" s="198"/>
      <c r="E64" s="198"/>
      <c r="F64" s="198"/>
      <c r="G64" s="198"/>
      <c r="H64" s="199"/>
      <c r="I64" s="4">
        <v>165</v>
      </c>
      <c r="J64" s="10">
        <v>-439337</v>
      </c>
      <c r="K64" s="10">
        <v>-293560</v>
      </c>
      <c r="M64" s="94"/>
    </row>
    <row r="65" spans="1:13" x14ac:dyDescent="0.25">
      <c r="A65" s="197" t="s">
        <v>211</v>
      </c>
      <c r="B65" s="198"/>
      <c r="C65" s="198"/>
      <c r="D65" s="198"/>
      <c r="E65" s="198"/>
      <c r="F65" s="198"/>
      <c r="G65" s="198"/>
      <c r="H65" s="199"/>
      <c r="I65" s="4">
        <v>166</v>
      </c>
      <c r="J65" s="10">
        <v>0</v>
      </c>
      <c r="K65" s="10">
        <v>0</v>
      </c>
      <c r="M65" s="94"/>
    </row>
    <row r="66" spans="1:13" x14ac:dyDescent="0.25">
      <c r="A66" s="197" t="s">
        <v>212</v>
      </c>
      <c r="B66" s="198"/>
      <c r="C66" s="198"/>
      <c r="D66" s="198"/>
      <c r="E66" s="198"/>
      <c r="F66" s="198"/>
      <c r="G66" s="198"/>
      <c r="H66" s="199"/>
      <c r="I66" s="4">
        <v>167</v>
      </c>
      <c r="J66" s="110">
        <f>J57-J65</f>
        <v>-439337</v>
      </c>
      <c r="K66" s="121">
        <f t="shared" ref="K66" si="0">K57-K65</f>
        <v>-293560</v>
      </c>
      <c r="M66" s="94"/>
    </row>
    <row r="67" spans="1:13" x14ac:dyDescent="0.25">
      <c r="A67" s="197" t="s">
        <v>213</v>
      </c>
      <c r="B67" s="198"/>
      <c r="C67" s="198"/>
      <c r="D67" s="198"/>
      <c r="E67" s="198"/>
      <c r="F67" s="198"/>
      <c r="G67" s="198"/>
      <c r="H67" s="199"/>
      <c r="I67" s="4">
        <v>168</v>
      </c>
      <c r="J67" s="111">
        <f>J56+J66</f>
        <v>178882350</v>
      </c>
      <c r="K67" s="122">
        <f t="shared" ref="K67" si="1">K56+K66</f>
        <v>86143659</v>
      </c>
      <c r="M67" s="94"/>
    </row>
    <row r="68" spans="1:13" x14ac:dyDescent="0.25">
      <c r="A68" s="216" t="s">
        <v>214</v>
      </c>
      <c r="B68" s="224"/>
      <c r="C68" s="224"/>
      <c r="D68" s="224"/>
      <c r="E68" s="224"/>
      <c r="F68" s="224"/>
      <c r="G68" s="224"/>
      <c r="H68" s="224"/>
      <c r="I68" s="242"/>
      <c r="J68" s="242"/>
      <c r="K68" s="243"/>
      <c r="M68" s="94"/>
    </row>
    <row r="69" spans="1:13" x14ac:dyDescent="0.25">
      <c r="A69" s="194" t="s">
        <v>215</v>
      </c>
      <c r="B69" s="195"/>
      <c r="C69" s="195"/>
      <c r="D69" s="195"/>
      <c r="E69" s="195"/>
      <c r="F69" s="195"/>
      <c r="G69" s="195"/>
      <c r="H69" s="195"/>
      <c r="I69" s="227"/>
      <c r="J69" s="227"/>
      <c r="K69" s="228"/>
      <c r="M69" s="94"/>
    </row>
    <row r="70" spans="1:13" x14ac:dyDescent="0.25">
      <c r="A70" s="244" t="s">
        <v>199</v>
      </c>
      <c r="B70" s="245"/>
      <c r="C70" s="245"/>
      <c r="D70" s="245"/>
      <c r="E70" s="245"/>
      <c r="F70" s="245"/>
      <c r="G70" s="245"/>
      <c r="H70" s="246"/>
      <c r="I70" s="4">
        <v>169</v>
      </c>
      <c r="J70" s="113">
        <v>0</v>
      </c>
      <c r="K70" s="123">
        <v>0</v>
      </c>
      <c r="M70" s="94"/>
    </row>
    <row r="71" spans="1:13" x14ac:dyDescent="0.25">
      <c r="A71" s="247" t="s">
        <v>200</v>
      </c>
      <c r="B71" s="248"/>
      <c r="C71" s="248"/>
      <c r="D71" s="248"/>
      <c r="E71" s="248"/>
      <c r="F71" s="248"/>
      <c r="G71" s="248"/>
      <c r="H71" s="249"/>
      <c r="I71" s="7">
        <v>170</v>
      </c>
      <c r="J71" s="114">
        <v>0</v>
      </c>
      <c r="K71" s="124">
        <v>0</v>
      </c>
      <c r="M71" s="94"/>
    </row>
    <row r="72" spans="1:13" x14ac:dyDescent="0.25">
      <c r="K72" s="94"/>
    </row>
  </sheetData>
  <mergeCells count="69">
    <mergeCell ref="A69:K69"/>
    <mergeCell ref="A70:H70"/>
    <mergeCell ref="A71:H71"/>
    <mergeCell ref="A65:H65"/>
    <mergeCell ref="A66:H66"/>
    <mergeCell ref="A67:H67"/>
    <mergeCell ref="A68:K68"/>
    <mergeCell ref="A63:H63"/>
    <mergeCell ref="A64:H64"/>
    <mergeCell ref="A49:H49"/>
    <mergeCell ref="A50:H50"/>
    <mergeCell ref="A51:K51"/>
    <mergeCell ref="A52:K52"/>
    <mergeCell ref="A53:H53"/>
    <mergeCell ref="A54:H54"/>
    <mergeCell ref="A55:K55"/>
    <mergeCell ref="A56:H56"/>
    <mergeCell ref="A57:H57"/>
    <mergeCell ref="A58:H58"/>
    <mergeCell ref="A59:H59"/>
    <mergeCell ref="A60:H60"/>
    <mergeCell ref="A61:H61"/>
    <mergeCell ref="A62:H62"/>
    <mergeCell ref="A47:H47"/>
    <mergeCell ref="A48:H48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1:H31"/>
    <mergeCell ref="A32:H3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1:K1"/>
    <mergeCell ref="A15:H15"/>
    <mergeCell ref="A16:H16"/>
    <mergeCell ref="A4:K4"/>
    <mergeCell ref="A5:H5"/>
    <mergeCell ref="A6:H6"/>
    <mergeCell ref="A7:H7"/>
    <mergeCell ref="A8:H8"/>
    <mergeCell ref="A9:H9"/>
    <mergeCell ref="A10:H10"/>
    <mergeCell ref="A12:H12"/>
    <mergeCell ref="A13:H13"/>
    <mergeCell ref="A14:H14"/>
    <mergeCell ref="A2:K2"/>
  </mergeCells>
  <phoneticPr fontId="3" type="noConversion"/>
  <dataValidations count="4">
    <dataValidation type="whole" operator="notEqual" allowBlank="1" showInputMessage="1" showErrorMessage="1" errorTitle="Pogrešan unos" error="Mogu se unijeti samo cjelobrojne vrijednosti." sqref="J53:K53 J71:K71 J47:K47 J56:K6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K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8:K50 J7:K10 K22 J12:K21 K24:K27 J22:J27 J28:K46">
      <formula1>0</formula1>
    </dataValidation>
    <dataValidation operator="greaterThanOrEqual" allowBlank="1" showInputMessage="1" showErrorMessage="1" errorTitle="Pogrešan unos" error="Mogu se unijeti samo cjelobrojne pozitivne vrijednosti." sqref="K23"/>
  </dataValidations>
  <printOptions horizontalCentered="1"/>
  <pageMargins left="0.15748031496062992" right="0.15748031496062992" top="0.59055118110236227" bottom="0.59055118110236227" header="0.51181102362204722" footer="0.51181102362204722"/>
  <pageSetup paperSize="9" scale="79" orientation="portrait" r:id="rId1"/>
  <headerFooter alignWithMargins="0"/>
  <ignoredErrors>
    <ignoredError sqref="A16:K7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O53"/>
  <sheetViews>
    <sheetView showGridLines="0" zoomScale="110" zoomScaleNormal="110" zoomScaleSheetLayoutView="100" workbookViewId="0">
      <selection activeCell="M45" sqref="M45"/>
    </sheetView>
  </sheetViews>
  <sheetFormatPr defaultRowHeight="13.2" x14ac:dyDescent="0.25"/>
  <cols>
    <col min="3" max="3" width="5" customWidth="1"/>
    <col min="7" max="7" width="7" customWidth="1"/>
    <col min="8" max="8" width="9.21875" customWidth="1"/>
    <col min="9" max="9" width="6.109375" customWidth="1"/>
    <col min="10" max="10" width="11.109375" customWidth="1"/>
    <col min="11" max="11" width="11.44140625" customWidth="1"/>
    <col min="12" max="12" width="10.6640625" bestFit="1" customWidth="1"/>
    <col min="15" max="15" width="10" bestFit="1" customWidth="1"/>
  </cols>
  <sheetData>
    <row r="1" spans="1:15" ht="12.75" customHeight="1" x14ac:dyDescent="0.25">
      <c r="A1" s="256" t="s">
        <v>216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5" ht="12.75" customHeight="1" x14ac:dyDescent="0.25">
      <c r="A2" s="257" t="s">
        <v>301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</row>
    <row r="3" spans="1:15" ht="8.2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6"/>
      <c r="K3" s="3"/>
    </row>
    <row r="4" spans="1:15" x14ac:dyDescent="0.25">
      <c r="A4" s="203" t="s">
        <v>291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5" ht="24.6" thickBot="1" x14ac:dyDescent="0.3">
      <c r="A5" s="250" t="s">
        <v>44</v>
      </c>
      <c r="B5" s="250"/>
      <c r="C5" s="250"/>
      <c r="D5" s="250"/>
      <c r="E5" s="250"/>
      <c r="F5" s="250"/>
      <c r="G5" s="250"/>
      <c r="H5" s="250"/>
      <c r="I5" s="77" t="s">
        <v>45</v>
      </c>
      <c r="J5" s="78" t="s">
        <v>153</v>
      </c>
      <c r="K5" s="78" t="s">
        <v>154</v>
      </c>
    </row>
    <row r="6" spans="1:15" x14ac:dyDescent="0.25">
      <c r="A6" s="251">
        <v>1</v>
      </c>
      <c r="B6" s="251"/>
      <c r="C6" s="251"/>
      <c r="D6" s="251"/>
      <c r="E6" s="251"/>
      <c r="F6" s="251"/>
      <c r="G6" s="251"/>
      <c r="H6" s="251"/>
      <c r="I6" s="79">
        <v>2</v>
      </c>
      <c r="J6" s="80" t="s">
        <v>3</v>
      </c>
      <c r="K6" s="80" t="s">
        <v>4</v>
      </c>
    </row>
    <row r="7" spans="1:15" x14ac:dyDescent="0.25">
      <c r="A7" s="252" t="s">
        <v>217</v>
      </c>
      <c r="B7" s="253"/>
      <c r="C7" s="253"/>
      <c r="D7" s="253"/>
      <c r="E7" s="253"/>
      <c r="F7" s="253"/>
      <c r="G7" s="253"/>
      <c r="H7" s="253"/>
      <c r="I7" s="254"/>
      <c r="J7" s="254"/>
      <c r="K7" s="255"/>
      <c r="O7" s="95"/>
    </row>
    <row r="8" spans="1:15" x14ac:dyDescent="0.25">
      <c r="A8" s="188" t="s">
        <v>218</v>
      </c>
      <c r="B8" s="189"/>
      <c r="C8" s="189"/>
      <c r="D8" s="189"/>
      <c r="E8" s="189"/>
      <c r="F8" s="189"/>
      <c r="G8" s="189"/>
      <c r="H8" s="189"/>
      <c r="I8" s="4">
        <v>1</v>
      </c>
      <c r="J8" s="10">
        <v>204386448</v>
      </c>
      <c r="K8" s="10">
        <v>83085005</v>
      </c>
      <c r="O8" s="95"/>
    </row>
    <row r="9" spans="1:15" x14ac:dyDescent="0.25">
      <c r="A9" s="188" t="s">
        <v>219</v>
      </c>
      <c r="B9" s="189"/>
      <c r="C9" s="189"/>
      <c r="D9" s="189"/>
      <c r="E9" s="189"/>
      <c r="F9" s="189"/>
      <c r="G9" s="189"/>
      <c r="H9" s="189"/>
      <c r="I9" s="4">
        <v>2</v>
      </c>
      <c r="J9" s="10">
        <v>96480805</v>
      </c>
      <c r="K9" s="10">
        <v>95206442</v>
      </c>
      <c r="O9" s="95"/>
    </row>
    <row r="10" spans="1:15" x14ac:dyDescent="0.25">
      <c r="A10" s="197" t="s">
        <v>220</v>
      </c>
      <c r="B10" s="198"/>
      <c r="C10" s="198"/>
      <c r="D10" s="198"/>
      <c r="E10" s="198"/>
      <c r="F10" s="198"/>
      <c r="G10" s="198"/>
      <c r="H10" s="198"/>
      <c r="I10" s="4">
        <v>3</v>
      </c>
      <c r="J10" s="10">
        <v>54203340</v>
      </c>
      <c r="K10" s="10">
        <v>0</v>
      </c>
    </row>
    <row r="11" spans="1:15" x14ac:dyDescent="0.25">
      <c r="A11" s="188" t="s">
        <v>221</v>
      </c>
      <c r="B11" s="189"/>
      <c r="C11" s="189"/>
      <c r="D11" s="189"/>
      <c r="E11" s="189"/>
      <c r="F11" s="189"/>
      <c r="G11" s="189"/>
      <c r="H11" s="189"/>
      <c r="I11" s="4">
        <v>4</v>
      </c>
      <c r="J11" s="10">
        <v>0</v>
      </c>
      <c r="K11" s="10">
        <v>68838648</v>
      </c>
    </row>
    <row r="12" spans="1:15" x14ac:dyDescent="0.25">
      <c r="A12" s="188" t="s">
        <v>222</v>
      </c>
      <c r="B12" s="189"/>
      <c r="C12" s="189"/>
      <c r="D12" s="189"/>
      <c r="E12" s="189"/>
      <c r="F12" s="189"/>
      <c r="G12" s="189"/>
      <c r="H12" s="189"/>
      <c r="I12" s="4">
        <v>5</v>
      </c>
      <c r="J12" s="10">
        <v>25286645</v>
      </c>
      <c r="K12" s="10">
        <v>0</v>
      </c>
    </row>
    <row r="13" spans="1:15" x14ac:dyDescent="0.25">
      <c r="A13" s="188" t="s">
        <v>223</v>
      </c>
      <c r="B13" s="189"/>
      <c r="C13" s="189"/>
      <c r="D13" s="189"/>
      <c r="E13" s="189"/>
      <c r="F13" s="189"/>
      <c r="G13" s="189"/>
      <c r="H13" s="189"/>
      <c r="I13" s="4">
        <v>6</v>
      </c>
      <c r="J13" s="10">
        <v>17622253</v>
      </c>
      <c r="K13" s="10">
        <v>200177117</v>
      </c>
    </row>
    <row r="14" spans="1:15" x14ac:dyDescent="0.25">
      <c r="A14" s="197" t="s">
        <v>224</v>
      </c>
      <c r="B14" s="198"/>
      <c r="C14" s="198"/>
      <c r="D14" s="198"/>
      <c r="E14" s="198"/>
      <c r="F14" s="198"/>
      <c r="G14" s="198"/>
      <c r="H14" s="198"/>
      <c r="I14" s="4">
        <v>7</v>
      </c>
      <c r="J14" s="9">
        <f>SUM(J8:J13)</f>
        <v>397979491</v>
      </c>
      <c r="K14" s="9">
        <f>SUM(K8:K13)</f>
        <v>447307212</v>
      </c>
    </row>
    <row r="15" spans="1:15" x14ac:dyDescent="0.25">
      <c r="A15" s="188" t="s">
        <v>225</v>
      </c>
      <c r="B15" s="189"/>
      <c r="C15" s="189"/>
      <c r="D15" s="189"/>
      <c r="E15" s="189"/>
      <c r="F15" s="189"/>
      <c r="G15" s="189"/>
      <c r="H15" s="189"/>
      <c r="I15" s="4">
        <v>8</v>
      </c>
      <c r="J15" s="10">
        <v>0</v>
      </c>
      <c r="K15" s="10">
        <v>41406206</v>
      </c>
    </row>
    <row r="16" spans="1:15" x14ac:dyDescent="0.25">
      <c r="A16" s="188" t="s">
        <v>226</v>
      </c>
      <c r="B16" s="189"/>
      <c r="C16" s="189"/>
      <c r="D16" s="189"/>
      <c r="E16" s="189"/>
      <c r="F16" s="189"/>
      <c r="G16" s="189"/>
      <c r="H16" s="189"/>
      <c r="I16" s="4">
        <v>9</v>
      </c>
      <c r="J16" s="10">
        <v>17264463</v>
      </c>
      <c r="K16" s="10">
        <v>0</v>
      </c>
    </row>
    <row r="17" spans="1:12" x14ac:dyDescent="0.25">
      <c r="A17" s="188" t="s">
        <v>227</v>
      </c>
      <c r="B17" s="189"/>
      <c r="C17" s="189"/>
      <c r="D17" s="189"/>
      <c r="E17" s="189"/>
      <c r="F17" s="189"/>
      <c r="G17" s="189"/>
      <c r="H17" s="189"/>
      <c r="I17" s="4">
        <v>10</v>
      </c>
      <c r="J17" s="10">
        <v>0</v>
      </c>
      <c r="K17" s="10">
        <v>7411314</v>
      </c>
    </row>
    <row r="18" spans="1:12" x14ac:dyDescent="0.25">
      <c r="A18" s="188" t="s">
        <v>228</v>
      </c>
      <c r="B18" s="189"/>
      <c r="C18" s="189"/>
      <c r="D18" s="189"/>
      <c r="E18" s="189"/>
      <c r="F18" s="189"/>
      <c r="G18" s="189"/>
      <c r="H18" s="189"/>
      <c r="I18" s="4">
        <v>11</v>
      </c>
      <c r="J18" s="107">
        <v>152983083</v>
      </c>
      <c r="K18" s="107">
        <v>206652944</v>
      </c>
    </row>
    <row r="19" spans="1:12" x14ac:dyDescent="0.25">
      <c r="A19" s="197" t="s">
        <v>229</v>
      </c>
      <c r="B19" s="198"/>
      <c r="C19" s="198"/>
      <c r="D19" s="198"/>
      <c r="E19" s="198"/>
      <c r="F19" s="198"/>
      <c r="G19" s="198"/>
      <c r="H19" s="198"/>
      <c r="I19" s="4">
        <v>12</v>
      </c>
      <c r="J19" s="9">
        <f>SUM(J15:J18)</f>
        <v>170247546</v>
      </c>
      <c r="K19" s="9">
        <f>SUM(K15:K18)</f>
        <v>255470464</v>
      </c>
      <c r="L19" s="94"/>
    </row>
    <row r="20" spans="1:12" x14ac:dyDescent="0.25">
      <c r="A20" s="197" t="s">
        <v>230</v>
      </c>
      <c r="B20" s="198"/>
      <c r="C20" s="198"/>
      <c r="D20" s="198"/>
      <c r="E20" s="198"/>
      <c r="F20" s="198"/>
      <c r="G20" s="198"/>
      <c r="H20" s="198"/>
      <c r="I20" s="4">
        <v>13</v>
      </c>
      <c r="J20" s="9">
        <f>IF(J14&gt;J19,J14-J19,0)</f>
        <v>227731945</v>
      </c>
      <c r="K20" s="9">
        <f>IF(K14&gt;K19,K14-K19,0)</f>
        <v>191836748</v>
      </c>
    </row>
    <row r="21" spans="1:12" x14ac:dyDescent="0.25">
      <c r="A21" s="197" t="s">
        <v>231</v>
      </c>
      <c r="B21" s="198"/>
      <c r="C21" s="198"/>
      <c r="D21" s="198"/>
      <c r="E21" s="198"/>
      <c r="F21" s="198"/>
      <c r="G21" s="198"/>
      <c r="H21" s="198"/>
      <c r="I21" s="4">
        <v>14</v>
      </c>
      <c r="J21" s="9">
        <f>IF(J19&gt;J14,J19-J14,0)</f>
        <v>0</v>
      </c>
      <c r="K21" s="9">
        <f>IF(K19&gt;K14,K19-K14,0)</f>
        <v>0</v>
      </c>
    </row>
    <row r="22" spans="1:12" x14ac:dyDescent="0.25">
      <c r="A22" s="252" t="s">
        <v>232</v>
      </c>
      <c r="B22" s="253"/>
      <c r="C22" s="253"/>
      <c r="D22" s="253"/>
      <c r="E22" s="253"/>
      <c r="F22" s="253"/>
      <c r="G22" s="253"/>
      <c r="H22" s="253"/>
      <c r="I22" s="254"/>
      <c r="J22" s="254"/>
      <c r="K22" s="255"/>
    </row>
    <row r="23" spans="1:12" x14ac:dyDescent="0.25">
      <c r="A23" s="188" t="s">
        <v>233</v>
      </c>
      <c r="B23" s="189"/>
      <c r="C23" s="189"/>
      <c r="D23" s="189"/>
      <c r="E23" s="189"/>
      <c r="F23" s="189"/>
      <c r="G23" s="189"/>
      <c r="H23" s="189"/>
      <c r="I23" s="4">
        <v>15</v>
      </c>
      <c r="J23" s="10">
        <v>34338691</v>
      </c>
      <c r="K23" s="10">
        <v>3730962</v>
      </c>
    </row>
    <row r="24" spans="1:12" x14ac:dyDescent="0.25">
      <c r="A24" s="188" t="s">
        <v>234</v>
      </c>
      <c r="B24" s="189"/>
      <c r="C24" s="189"/>
      <c r="D24" s="189"/>
      <c r="E24" s="189"/>
      <c r="F24" s="189"/>
      <c r="G24" s="189"/>
      <c r="H24" s="189"/>
      <c r="I24" s="4">
        <v>16</v>
      </c>
      <c r="J24" s="10">
        <v>52878266</v>
      </c>
      <c r="K24" s="10">
        <v>0</v>
      </c>
    </row>
    <row r="25" spans="1:12" x14ac:dyDescent="0.25">
      <c r="A25" s="188" t="s">
        <v>235</v>
      </c>
      <c r="B25" s="189"/>
      <c r="C25" s="189"/>
      <c r="D25" s="189"/>
      <c r="E25" s="189"/>
      <c r="F25" s="189"/>
      <c r="G25" s="189"/>
      <c r="H25" s="189"/>
      <c r="I25" s="4">
        <v>17</v>
      </c>
      <c r="J25" s="10">
        <v>8651988</v>
      </c>
      <c r="K25" s="10">
        <v>3264239</v>
      </c>
    </row>
    <row r="26" spans="1:12" x14ac:dyDescent="0.25">
      <c r="A26" s="188" t="s">
        <v>236</v>
      </c>
      <c r="B26" s="189"/>
      <c r="C26" s="189"/>
      <c r="D26" s="189"/>
      <c r="E26" s="189"/>
      <c r="F26" s="189"/>
      <c r="G26" s="189"/>
      <c r="H26" s="189"/>
      <c r="I26" s="4">
        <v>18</v>
      </c>
      <c r="J26" s="10">
        <v>0</v>
      </c>
      <c r="K26" s="10">
        <v>50016182</v>
      </c>
    </row>
    <row r="27" spans="1:12" x14ac:dyDescent="0.25">
      <c r="A27" s="188" t="s">
        <v>237</v>
      </c>
      <c r="B27" s="189"/>
      <c r="C27" s="189"/>
      <c r="D27" s="189"/>
      <c r="E27" s="189"/>
      <c r="F27" s="189"/>
      <c r="G27" s="189"/>
      <c r="H27" s="189"/>
      <c r="I27" s="4">
        <v>19</v>
      </c>
      <c r="J27" s="10">
        <v>207680837</v>
      </c>
      <c r="K27" s="10">
        <v>16199170</v>
      </c>
    </row>
    <row r="28" spans="1:12" x14ac:dyDescent="0.25">
      <c r="A28" s="197" t="s">
        <v>238</v>
      </c>
      <c r="B28" s="198"/>
      <c r="C28" s="198"/>
      <c r="D28" s="198"/>
      <c r="E28" s="198"/>
      <c r="F28" s="198"/>
      <c r="G28" s="198"/>
      <c r="H28" s="198"/>
      <c r="I28" s="4">
        <v>20</v>
      </c>
      <c r="J28" s="9">
        <f>SUM(J23:J27)</f>
        <v>303549782</v>
      </c>
      <c r="K28" s="9">
        <f>SUM(K23:K27)</f>
        <v>73210553</v>
      </c>
    </row>
    <row r="29" spans="1:12" x14ac:dyDescent="0.25">
      <c r="A29" s="188" t="s">
        <v>239</v>
      </c>
      <c r="B29" s="189"/>
      <c r="C29" s="189"/>
      <c r="D29" s="189"/>
      <c r="E29" s="189"/>
      <c r="F29" s="189"/>
      <c r="G29" s="189"/>
      <c r="H29" s="189"/>
      <c r="I29" s="4">
        <v>21</v>
      </c>
      <c r="J29" s="10">
        <v>130853911</v>
      </c>
      <c r="K29" s="10">
        <v>71701726</v>
      </c>
    </row>
    <row r="30" spans="1:12" x14ac:dyDescent="0.25">
      <c r="A30" s="188" t="s">
        <v>240</v>
      </c>
      <c r="B30" s="189"/>
      <c r="C30" s="189"/>
      <c r="D30" s="189"/>
      <c r="E30" s="189"/>
      <c r="F30" s="189"/>
      <c r="G30" s="189"/>
      <c r="H30" s="189"/>
      <c r="I30" s="4">
        <v>22</v>
      </c>
      <c r="J30" s="10">
        <v>12679054</v>
      </c>
      <c r="K30" s="10">
        <v>1375600</v>
      </c>
    </row>
    <row r="31" spans="1:12" x14ac:dyDescent="0.25">
      <c r="A31" s="188" t="s">
        <v>241</v>
      </c>
      <c r="B31" s="189"/>
      <c r="C31" s="189"/>
      <c r="D31" s="189"/>
      <c r="E31" s="189"/>
      <c r="F31" s="189"/>
      <c r="G31" s="189"/>
      <c r="H31" s="189"/>
      <c r="I31" s="4">
        <v>23</v>
      </c>
      <c r="J31" s="10">
        <v>143066566</v>
      </c>
      <c r="K31" s="10">
        <v>48405269</v>
      </c>
    </row>
    <row r="32" spans="1:12" x14ac:dyDescent="0.25">
      <c r="A32" s="197" t="s">
        <v>242</v>
      </c>
      <c r="B32" s="198"/>
      <c r="C32" s="198"/>
      <c r="D32" s="198"/>
      <c r="E32" s="198"/>
      <c r="F32" s="198"/>
      <c r="G32" s="198"/>
      <c r="H32" s="198"/>
      <c r="I32" s="4">
        <v>24</v>
      </c>
      <c r="J32" s="9">
        <f>SUM(J29:J31)</f>
        <v>286599531</v>
      </c>
      <c r="K32" s="9">
        <f>SUM(K29:K31)</f>
        <v>121482595</v>
      </c>
    </row>
    <row r="33" spans="1:11" x14ac:dyDescent="0.25">
      <c r="A33" s="197" t="s">
        <v>243</v>
      </c>
      <c r="B33" s="198"/>
      <c r="C33" s="198"/>
      <c r="D33" s="198"/>
      <c r="E33" s="198"/>
      <c r="F33" s="198"/>
      <c r="G33" s="198"/>
      <c r="H33" s="198"/>
      <c r="I33" s="4">
        <v>25</v>
      </c>
      <c r="J33" s="9">
        <f>IF(J28&gt;J32,J28-J32,0)</f>
        <v>16950251</v>
      </c>
      <c r="K33" s="9">
        <f>IF(K28&gt;K32,K28-K32,0)</f>
        <v>0</v>
      </c>
    </row>
    <row r="34" spans="1:11" x14ac:dyDescent="0.25">
      <c r="A34" s="197" t="s">
        <v>244</v>
      </c>
      <c r="B34" s="198"/>
      <c r="C34" s="198"/>
      <c r="D34" s="198"/>
      <c r="E34" s="198"/>
      <c r="F34" s="198"/>
      <c r="G34" s="198"/>
      <c r="H34" s="198"/>
      <c r="I34" s="4">
        <v>26</v>
      </c>
      <c r="J34" s="9">
        <f>IF(J32&gt;J28,J32-J28,0)</f>
        <v>0</v>
      </c>
      <c r="K34" s="9">
        <f>IF(K32&gt;K28,K32-K28,0)</f>
        <v>48272042</v>
      </c>
    </row>
    <row r="35" spans="1:11" x14ac:dyDescent="0.25">
      <c r="A35" s="252" t="s">
        <v>245</v>
      </c>
      <c r="B35" s="253"/>
      <c r="C35" s="253"/>
      <c r="D35" s="253"/>
      <c r="E35" s="253"/>
      <c r="F35" s="253"/>
      <c r="G35" s="253"/>
      <c r="H35" s="253"/>
      <c r="I35" s="254"/>
      <c r="J35" s="254"/>
      <c r="K35" s="255"/>
    </row>
    <row r="36" spans="1:11" x14ac:dyDescent="0.25">
      <c r="A36" s="188" t="s">
        <v>246</v>
      </c>
      <c r="B36" s="189"/>
      <c r="C36" s="189"/>
      <c r="D36" s="189"/>
      <c r="E36" s="189"/>
      <c r="F36" s="189"/>
      <c r="G36" s="189"/>
      <c r="H36" s="189"/>
      <c r="I36" s="4">
        <v>27</v>
      </c>
      <c r="J36" s="10">
        <v>0</v>
      </c>
      <c r="K36" s="10">
        <v>0</v>
      </c>
    </row>
    <row r="37" spans="1:11" x14ac:dyDescent="0.25">
      <c r="A37" s="188" t="s">
        <v>247</v>
      </c>
      <c r="B37" s="189"/>
      <c r="C37" s="189"/>
      <c r="D37" s="189"/>
      <c r="E37" s="189"/>
      <c r="F37" s="189"/>
      <c r="G37" s="189"/>
      <c r="H37" s="189"/>
      <c r="I37" s="4">
        <v>28</v>
      </c>
      <c r="J37" s="10">
        <v>464565826</v>
      </c>
      <c r="K37" s="10">
        <v>161823957</v>
      </c>
    </row>
    <row r="38" spans="1:11" x14ac:dyDescent="0.25">
      <c r="A38" s="188" t="s">
        <v>248</v>
      </c>
      <c r="B38" s="189"/>
      <c r="C38" s="189"/>
      <c r="D38" s="189"/>
      <c r="E38" s="189"/>
      <c r="F38" s="189"/>
      <c r="G38" s="189"/>
      <c r="H38" s="189"/>
      <c r="I38" s="4">
        <v>29</v>
      </c>
      <c r="J38" s="10">
        <v>3307617</v>
      </c>
      <c r="K38" s="10">
        <v>6945454</v>
      </c>
    </row>
    <row r="39" spans="1:11" x14ac:dyDescent="0.25">
      <c r="A39" s="197" t="s">
        <v>249</v>
      </c>
      <c r="B39" s="198"/>
      <c r="C39" s="198"/>
      <c r="D39" s="198"/>
      <c r="E39" s="198"/>
      <c r="F39" s="198"/>
      <c r="G39" s="198"/>
      <c r="H39" s="198"/>
      <c r="I39" s="4">
        <v>30</v>
      </c>
      <c r="J39" s="9">
        <f>SUM(J36:J38)</f>
        <v>467873443</v>
      </c>
      <c r="K39" s="9">
        <f>SUM(K36:K38)</f>
        <v>168769411</v>
      </c>
    </row>
    <row r="40" spans="1:11" x14ac:dyDescent="0.25">
      <c r="A40" s="188" t="s">
        <v>250</v>
      </c>
      <c r="B40" s="189"/>
      <c r="C40" s="189"/>
      <c r="D40" s="189"/>
      <c r="E40" s="189"/>
      <c r="F40" s="189"/>
      <c r="G40" s="189"/>
      <c r="H40" s="189"/>
      <c r="I40" s="4">
        <v>31</v>
      </c>
      <c r="J40" s="10">
        <v>608555971</v>
      </c>
      <c r="K40" s="10">
        <v>268231154</v>
      </c>
    </row>
    <row r="41" spans="1:11" x14ac:dyDescent="0.25">
      <c r="A41" s="188" t="s">
        <v>251</v>
      </c>
      <c r="B41" s="189"/>
      <c r="C41" s="189"/>
      <c r="D41" s="189"/>
      <c r="E41" s="189"/>
      <c r="F41" s="189"/>
      <c r="G41" s="189"/>
      <c r="H41" s="189"/>
      <c r="I41" s="4">
        <v>32</v>
      </c>
      <c r="J41" s="107">
        <v>48479634</v>
      </c>
      <c r="K41" s="107">
        <v>48642321</v>
      </c>
    </row>
    <row r="42" spans="1:11" x14ac:dyDescent="0.25">
      <c r="A42" s="188" t="s">
        <v>252</v>
      </c>
      <c r="B42" s="189"/>
      <c r="C42" s="189"/>
      <c r="D42" s="189"/>
      <c r="E42" s="189"/>
      <c r="F42" s="189"/>
      <c r="G42" s="189"/>
      <c r="H42" s="189"/>
      <c r="I42" s="4">
        <v>33</v>
      </c>
      <c r="J42" s="10">
        <v>1403467</v>
      </c>
      <c r="K42" s="10">
        <v>0</v>
      </c>
    </row>
    <row r="43" spans="1:11" x14ac:dyDescent="0.25">
      <c r="A43" s="188" t="s">
        <v>253</v>
      </c>
      <c r="B43" s="189"/>
      <c r="C43" s="189"/>
      <c r="D43" s="189"/>
      <c r="E43" s="189"/>
      <c r="F43" s="189"/>
      <c r="G43" s="189"/>
      <c r="H43" s="189"/>
      <c r="I43" s="4">
        <v>34</v>
      </c>
      <c r="J43" s="10">
        <v>12977357</v>
      </c>
      <c r="K43" s="10">
        <v>0</v>
      </c>
    </row>
    <row r="44" spans="1:11" x14ac:dyDescent="0.25">
      <c r="A44" s="188" t="s">
        <v>254</v>
      </c>
      <c r="B44" s="189"/>
      <c r="C44" s="189"/>
      <c r="D44" s="189"/>
      <c r="E44" s="189"/>
      <c r="F44" s="189"/>
      <c r="G44" s="189"/>
      <c r="H44" s="189"/>
      <c r="I44" s="4">
        <v>35</v>
      </c>
      <c r="J44" s="10">
        <v>0</v>
      </c>
      <c r="K44" s="10">
        <v>0</v>
      </c>
    </row>
    <row r="45" spans="1:11" x14ac:dyDescent="0.25">
      <c r="A45" s="197" t="s">
        <v>255</v>
      </c>
      <c r="B45" s="198"/>
      <c r="C45" s="198"/>
      <c r="D45" s="198"/>
      <c r="E45" s="198"/>
      <c r="F45" s="198"/>
      <c r="G45" s="198"/>
      <c r="H45" s="198"/>
      <c r="I45" s="4">
        <v>36</v>
      </c>
      <c r="J45" s="9">
        <f>SUM(J40:J44)</f>
        <v>671416429</v>
      </c>
      <c r="K45" s="9">
        <f>SUM(K40:K44)</f>
        <v>316873475</v>
      </c>
    </row>
    <row r="46" spans="1:11" x14ac:dyDescent="0.25">
      <c r="A46" s="197" t="s">
        <v>256</v>
      </c>
      <c r="B46" s="198"/>
      <c r="C46" s="198"/>
      <c r="D46" s="198"/>
      <c r="E46" s="198"/>
      <c r="F46" s="198"/>
      <c r="G46" s="198"/>
      <c r="H46" s="198"/>
      <c r="I46" s="4">
        <v>37</v>
      </c>
      <c r="J46" s="9">
        <f>IF(J39&gt;J45,J39-J45,0)</f>
        <v>0</v>
      </c>
      <c r="K46" s="9">
        <f>IF(K39&gt;K45,K39-K45,0)</f>
        <v>0</v>
      </c>
    </row>
    <row r="47" spans="1:11" x14ac:dyDescent="0.25">
      <c r="A47" s="197" t="s">
        <v>257</v>
      </c>
      <c r="B47" s="198"/>
      <c r="C47" s="198"/>
      <c r="D47" s="198"/>
      <c r="E47" s="198"/>
      <c r="F47" s="198"/>
      <c r="G47" s="198"/>
      <c r="H47" s="198"/>
      <c r="I47" s="4">
        <v>38</v>
      </c>
      <c r="J47" s="9">
        <f>IF(J45&gt;J39,J45-J39,0)</f>
        <v>203542986</v>
      </c>
      <c r="K47" s="9">
        <f>IF(K45&gt;K39,K45-K39,0)</f>
        <v>148104064</v>
      </c>
    </row>
    <row r="48" spans="1:11" x14ac:dyDescent="0.25">
      <c r="A48" s="188" t="s">
        <v>258</v>
      </c>
      <c r="B48" s="189"/>
      <c r="C48" s="189"/>
      <c r="D48" s="189"/>
      <c r="E48" s="189"/>
      <c r="F48" s="189"/>
      <c r="G48" s="189"/>
      <c r="H48" s="189"/>
      <c r="I48" s="4">
        <v>39</v>
      </c>
      <c r="J48" s="9">
        <f>IF(J20-J21+J33-J34+J46-J47&gt;0,J20-J21+J33-J34+J46-J47,0)</f>
        <v>41139210</v>
      </c>
      <c r="K48" s="9">
        <f>IF(K20-K21+K33-K34+K46-K47&gt;0,K20-K21+K33-K34+K46-K47,0)</f>
        <v>0</v>
      </c>
    </row>
    <row r="49" spans="1:13" x14ac:dyDescent="0.25">
      <c r="A49" s="188" t="s">
        <v>259</v>
      </c>
      <c r="B49" s="189"/>
      <c r="C49" s="189"/>
      <c r="D49" s="189"/>
      <c r="E49" s="189"/>
      <c r="F49" s="189"/>
      <c r="G49" s="189"/>
      <c r="H49" s="189"/>
      <c r="I49" s="4">
        <v>40</v>
      </c>
      <c r="J49" s="9">
        <f>IF(J21-J20+J34-J33+J47-J46&gt;0,J21-J20+J34-J33+J47-J46,0)</f>
        <v>0</v>
      </c>
      <c r="K49" s="9">
        <f>IF(K21-K20+K34-K33+K47-K46&gt;0,K21-K20+K34-K33+K47-K46,0)</f>
        <v>4539358</v>
      </c>
      <c r="M49" s="94"/>
    </row>
    <row r="50" spans="1:13" x14ac:dyDescent="0.25">
      <c r="A50" s="188" t="s">
        <v>260</v>
      </c>
      <c r="B50" s="189"/>
      <c r="C50" s="189"/>
      <c r="D50" s="189"/>
      <c r="E50" s="189"/>
      <c r="F50" s="189"/>
      <c r="G50" s="189"/>
      <c r="H50" s="189"/>
      <c r="I50" s="4">
        <v>41</v>
      </c>
      <c r="J50" s="10">
        <v>95413823</v>
      </c>
      <c r="K50" s="10">
        <v>136553033</v>
      </c>
    </row>
    <row r="51" spans="1:13" x14ac:dyDescent="0.25">
      <c r="A51" s="188" t="s">
        <v>261</v>
      </c>
      <c r="B51" s="189"/>
      <c r="C51" s="189"/>
      <c r="D51" s="189"/>
      <c r="E51" s="189"/>
      <c r="F51" s="189"/>
      <c r="G51" s="189"/>
      <c r="H51" s="189"/>
      <c r="I51" s="4">
        <v>42</v>
      </c>
      <c r="J51" s="10">
        <v>41139210</v>
      </c>
      <c r="K51" s="10">
        <v>0</v>
      </c>
    </row>
    <row r="52" spans="1:13" x14ac:dyDescent="0.25">
      <c r="A52" s="188" t="s">
        <v>262</v>
      </c>
      <c r="B52" s="189"/>
      <c r="C52" s="189"/>
      <c r="D52" s="189"/>
      <c r="E52" s="189"/>
      <c r="F52" s="189"/>
      <c r="G52" s="189"/>
      <c r="H52" s="189"/>
      <c r="I52" s="4">
        <v>43</v>
      </c>
      <c r="J52" s="10">
        <v>0</v>
      </c>
      <c r="K52" s="10">
        <v>4539358</v>
      </c>
    </row>
    <row r="53" spans="1:13" x14ac:dyDescent="0.25">
      <c r="A53" s="229" t="s">
        <v>263</v>
      </c>
      <c r="B53" s="230"/>
      <c r="C53" s="230"/>
      <c r="D53" s="230"/>
      <c r="E53" s="230"/>
      <c r="F53" s="230"/>
      <c r="G53" s="230"/>
      <c r="H53" s="230"/>
      <c r="I53" s="7">
        <v>44</v>
      </c>
      <c r="J53" s="13">
        <f>J50+J51-J52</f>
        <v>136553033</v>
      </c>
      <c r="K53" s="13">
        <f>K50+K51-K52</f>
        <v>132013675</v>
      </c>
    </row>
  </sheetData>
  <mergeCells count="52">
    <mergeCell ref="A53:H53"/>
    <mergeCell ref="A49:H49"/>
    <mergeCell ref="A50:H50"/>
    <mergeCell ref="A51:H51"/>
    <mergeCell ref="A52:H52"/>
    <mergeCell ref="A48:H48"/>
    <mergeCell ref="A35:K35"/>
    <mergeCell ref="A36:H36"/>
    <mergeCell ref="A37:H37"/>
    <mergeCell ref="A38:H38"/>
    <mergeCell ref="A39:H39"/>
    <mergeCell ref="A40:H40"/>
    <mergeCell ref="A41:H41"/>
    <mergeCell ref="A42:H42"/>
    <mergeCell ref="A45:H45"/>
    <mergeCell ref="A46:H46"/>
    <mergeCell ref="A47:H47"/>
    <mergeCell ref="A43:H43"/>
    <mergeCell ref="A44:H44"/>
    <mergeCell ref="A29:H29"/>
    <mergeCell ref="A30:H30"/>
    <mergeCell ref="A31:H31"/>
    <mergeCell ref="A32:H32"/>
    <mergeCell ref="A33:H33"/>
    <mergeCell ref="A1:K1"/>
    <mergeCell ref="A2:K2"/>
    <mergeCell ref="A34:H34"/>
    <mergeCell ref="A27:H27"/>
    <mergeCell ref="A28:H28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K22"/>
    <mergeCell ref="A23:H23"/>
    <mergeCell ref="A26:H26"/>
    <mergeCell ref="A11:H11"/>
    <mergeCell ref="A12:H12"/>
    <mergeCell ref="A4:K4"/>
    <mergeCell ref="A5:H5"/>
    <mergeCell ref="A6:H6"/>
    <mergeCell ref="A7:K7"/>
    <mergeCell ref="A8:H8"/>
    <mergeCell ref="A9:H9"/>
    <mergeCell ref="A10:H10"/>
    <mergeCell ref="A24:H24"/>
    <mergeCell ref="A25:H25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9:K13 J15:K18 J29:K31 J23:K27 J50:K50 J40:K44 J36:K38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2:K34 J19:K21 J14:K1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7"/>
  <sheetViews>
    <sheetView showGridLines="0" zoomScale="110" zoomScaleNormal="110" zoomScaleSheetLayoutView="100" workbookViewId="0">
      <selection activeCell="A27" sqref="A27:K27"/>
    </sheetView>
  </sheetViews>
  <sheetFormatPr defaultColWidth="9.109375" defaultRowHeight="13.2" x14ac:dyDescent="0.25"/>
  <cols>
    <col min="1" max="3" width="9.109375" style="84"/>
    <col min="4" max="4" width="5.44140625" style="84" customWidth="1"/>
    <col min="5" max="5" width="10.109375" style="84" bestFit="1" customWidth="1"/>
    <col min="6" max="6" width="5.33203125" style="84" customWidth="1"/>
    <col min="7" max="7" width="13.88671875" style="84" customWidth="1"/>
    <col min="8" max="8" width="9.109375" style="84" hidden="1" customWidth="1"/>
    <col min="9" max="9" width="6" style="84" customWidth="1"/>
    <col min="10" max="11" width="12" style="84" customWidth="1"/>
    <col min="12" max="12" width="10.109375" style="84" bestFit="1" customWidth="1"/>
    <col min="13" max="13" width="12.88671875" style="84" bestFit="1" customWidth="1"/>
    <col min="14" max="16384" width="9.109375" style="84"/>
  </cols>
  <sheetData>
    <row r="1" spans="1:13" x14ac:dyDescent="0.25">
      <c r="A1" s="260" t="s">
        <v>264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83"/>
    </row>
    <row r="2" spans="1:13" x14ac:dyDescent="0.25">
      <c r="A2" s="276" t="s">
        <v>302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85"/>
    </row>
    <row r="3" spans="1:13" ht="7.5" customHeight="1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85"/>
    </row>
    <row r="4" spans="1:13" x14ac:dyDescent="0.25">
      <c r="A4" s="203" t="s">
        <v>291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  <c r="L4" s="85"/>
    </row>
    <row r="5" spans="1:13" ht="31.5" customHeight="1" thickBot="1" x14ac:dyDescent="0.3">
      <c r="A5" s="274" t="s">
        <v>44</v>
      </c>
      <c r="B5" s="274"/>
      <c r="C5" s="274"/>
      <c r="D5" s="274"/>
      <c r="E5" s="274"/>
      <c r="F5" s="274"/>
      <c r="G5" s="274"/>
      <c r="H5" s="274"/>
      <c r="I5" s="86" t="s">
        <v>45</v>
      </c>
      <c r="J5" s="99" t="s">
        <v>153</v>
      </c>
      <c r="K5" s="99" t="s">
        <v>154</v>
      </c>
    </row>
    <row r="6" spans="1:13" x14ac:dyDescent="0.25">
      <c r="A6" s="275">
        <v>1</v>
      </c>
      <c r="B6" s="275"/>
      <c r="C6" s="275"/>
      <c r="D6" s="275"/>
      <c r="E6" s="275"/>
      <c r="F6" s="275"/>
      <c r="G6" s="275"/>
      <c r="H6" s="275"/>
      <c r="I6" s="88">
        <v>2</v>
      </c>
      <c r="J6" s="87" t="s">
        <v>3</v>
      </c>
      <c r="K6" s="87" t="s">
        <v>4</v>
      </c>
    </row>
    <row r="7" spans="1:13" x14ac:dyDescent="0.25">
      <c r="A7" s="262" t="s">
        <v>265</v>
      </c>
      <c r="B7" s="263"/>
      <c r="C7" s="263"/>
      <c r="D7" s="263"/>
      <c r="E7" s="263"/>
      <c r="F7" s="263"/>
      <c r="G7" s="263"/>
      <c r="H7" s="263"/>
      <c r="I7" s="89">
        <v>1</v>
      </c>
      <c r="J7" s="8">
        <v>1566400660</v>
      </c>
      <c r="K7" s="8">
        <v>1566400660</v>
      </c>
    </row>
    <row r="8" spans="1:13" x14ac:dyDescent="0.25">
      <c r="A8" s="262" t="s">
        <v>266</v>
      </c>
      <c r="B8" s="263"/>
      <c r="C8" s="263"/>
      <c r="D8" s="263"/>
      <c r="E8" s="263"/>
      <c r="F8" s="263"/>
      <c r="G8" s="263"/>
      <c r="H8" s="263"/>
      <c r="I8" s="89">
        <v>2</v>
      </c>
      <c r="J8" s="10">
        <v>185313851</v>
      </c>
      <c r="K8" s="10">
        <v>182267472</v>
      </c>
    </row>
    <row r="9" spans="1:13" x14ac:dyDescent="0.25">
      <c r="A9" s="262" t="s">
        <v>267</v>
      </c>
      <c r="B9" s="263"/>
      <c r="C9" s="263"/>
      <c r="D9" s="263"/>
      <c r="E9" s="263"/>
      <c r="F9" s="263"/>
      <c r="G9" s="263"/>
      <c r="H9" s="263"/>
      <c r="I9" s="89">
        <v>3</v>
      </c>
      <c r="J9" s="107">
        <v>143682952</v>
      </c>
      <c r="K9" s="107">
        <v>284908054</v>
      </c>
    </row>
    <row r="10" spans="1:13" x14ac:dyDescent="0.25">
      <c r="A10" s="262" t="s">
        <v>268</v>
      </c>
      <c r="B10" s="263"/>
      <c r="C10" s="263"/>
      <c r="D10" s="263"/>
      <c r="E10" s="263"/>
      <c r="F10" s="263"/>
      <c r="G10" s="263"/>
      <c r="H10" s="263"/>
      <c r="I10" s="89">
        <v>4</v>
      </c>
      <c r="J10" s="10">
        <v>1360387</v>
      </c>
      <c r="K10" s="10">
        <v>2558087</v>
      </c>
    </row>
    <row r="11" spans="1:13" x14ac:dyDescent="0.25">
      <c r="A11" s="262" t="s">
        <v>269</v>
      </c>
      <c r="B11" s="263"/>
      <c r="C11" s="263"/>
      <c r="D11" s="263"/>
      <c r="E11" s="263"/>
      <c r="F11" s="263"/>
      <c r="G11" s="263"/>
      <c r="H11" s="263"/>
      <c r="I11" s="89">
        <v>5</v>
      </c>
      <c r="J11" s="10">
        <v>179321687</v>
      </c>
      <c r="K11" s="10">
        <v>86437219</v>
      </c>
    </row>
    <row r="12" spans="1:13" x14ac:dyDescent="0.25">
      <c r="A12" s="262" t="s">
        <v>270</v>
      </c>
      <c r="B12" s="263"/>
      <c r="C12" s="263"/>
      <c r="D12" s="263"/>
      <c r="E12" s="263"/>
      <c r="F12" s="263"/>
      <c r="G12" s="263"/>
      <c r="H12" s="263"/>
      <c r="I12" s="89">
        <v>6</v>
      </c>
      <c r="J12" s="10">
        <v>0</v>
      </c>
      <c r="K12" s="10">
        <v>0</v>
      </c>
    </row>
    <row r="13" spans="1:13" x14ac:dyDescent="0.25">
      <c r="A13" s="262" t="s">
        <v>271</v>
      </c>
      <c r="B13" s="263"/>
      <c r="C13" s="263"/>
      <c r="D13" s="263"/>
      <c r="E13" s="263"/>
      <c r="F13" s="263"/>
      <c r="G13" s="263"/>
      <c r="H13" s="263"/>
      <c r="I13" s="89">
        <v>7</v>
      </c>
      <c r="J13" s="10">
        <v>0</v>
      </c>
      <c r="K13" s="10">
        <v>0</v>
      </c>
    </row>
    <row r="14" spans="1:13" x14ac:dyDescent="0.25">
      <c r="A14" s="262" t="s">
        <v>272</v>
      </c>
      <c r="B14" s="263"/>
      <c r="C14" s="263"/>
      <c r="D14" s="263"/>
      <c r="E14" s="263"/>
      <c r="F14" s="263"/>
      <c r="G14" s="263"/>
      <c r="H14" s="263"/>
      <c r="I14" s="89">
        <v>8</v>
      </c>
      <c r="J14" s="10">
        <v>0</v>
      </c>
      <c r="K14" s="10">
        <v>0</v>
      </c>
    </row>
    <row r="15" spans="1:13" x14ac:dyDescent="0.25">
      <c r="A15" s="262" t="s">
        <v>273</v>
      </c>
      <c r="B15" s="263"/>
      <c r="C15" s="263"/>
      <c r="D15" s="263"/>
      <c r="E15" s="263"/>
      <c r="F15" s="263"/>
      <c r="G15" s="263"/>
      <c r="H15" s="263"/>
      <c r="I15" s="89">
        <v>9</v>
      </c>
      <c r="J15" s="10">
        <v>0</v>
      </c>
      <c r="K15" s="10">
        <v>0</v>
      </c>
    </row>
    <row r="16" spans="1:13" x14ac:dyDescent="0.25">
      <c r="A16" s="264" t="s">
        <v>274</v>
      </c>
      <c r="B16" s="265"/>
      <c r="C16" s="265"/>
      <c r="D16" s="265"/>
      <c r="E16" s="265"/>
      <c r="F16" s="265"/>
      <c r="G16" s="265"/>
      <c r="H16" s="265"/>
      <c r="I16" s="89">
        <v>10</v>
      </c>
      <c r="J16" s="9">
        <f>SUM(J7:J15)</f>
        <v>2076079537</v>
      </c>
      <c r="K16" s="9">
        <f>SUM(K7:K15)</f>
        <v>2122571492</v>
      </c>
      <c r="L16" s="93"/>
      <c r="M16" s="93"/>
    </row>
    <row r="17" spans="1:12" x14ac:dyDescent="0.25">
      <c r="A17" s="262" t="s">
        <v>275</v>
      </c>
      <c r="B17" s="263"/>
      <c r="C17" s="263"/>
      <c r="D17" s="263"/>
      <c r="E17" s="263"/>
      <c r="F17" s="263"/>
      <c r="G17" s="263"/>
      <c r="H17" s="263"/>
      <c r="I17" s="89">
        <v>11</v>
      </c>
      <c r="J17" s="10">
        <v>0</v>
      </c>
      <c r="K17" s="10">
        <v>0</v>
      </c>
    </row>
    <row r="18" spans="1:12" x14ac:dyDescent="0.25">
      <c r="A18" s="262" t="s">
        <v>276</v>
      </c>
      <c r="B18" s="263"/>
      <c r="C18" s="263"/>
      <c r="D18" s="263"/>
      <c r="E18" s="263"/>
      <c r="F18" s="263"/>
      <c r="G18" s="263"/>
      <c r="H18" s="263"/>
      <c r="I18" s="89">
        <v>12</v>
      </c>
      <c r="J18" s="10">
        <v>0</v>
      </c>
      <c r="K18" s="10">
        <v>0</v>
      </c>
    </row>
    <row r="19" spans="1:12" x14ac:dyDescent="0.25">
      <c r="A19" s="262" t="s">
        <v>277</v>
      </c>
      <c r="B19" s="263"/>
      <c r="C19" s="263"/>
      <c r="D19" s="263"/>
      <c r="E19" s="263"/>
      <c r="F19" s="263"/>
      <c r="G19" s="263"/>
      <c r="H19" s="263"/>
      <c r="I19" s="89">
        <v>13</v>
      </c>
      <c r="J19" s="10">
        <v>0</v>
      </c>
      <c r="K19" s="10">
        <v>0</v>
      </c>
    </row>
    <row r="20" spans="1:12" x14ac:dyDescent="0.25">
      <c r="A20" s="262" t="s">
        <v>278</v>
      </c>
      <c r="B20" s="263"/>
      <c r="C20" s="263"/>
      <c r="D20" s="263"/>
      <c r="E20" s="263"/>
      <c r="F20" s="263"/>
      <c r="G20" s="263"/>
      <c r="H20" s="263"/>
      <c r="I20" s="89">
        <v>14</v>
      </c>
      <c r="J20" s="10">
        <v>0</v>
      </c>
      <c r="K20" s="10">
        <v>0</v>
      </c>
    </row>
    <row r="21" spans="1:12" x14ac:dyDescent="0.25">
      <c r="A21" s="262" t="s">
        <v>279</v>
      </c>
      <c r="B21" s="263"/>
      <c r="C21" s="263"/>
      <c r="D21" s="263"/>
      <c r="E21" s="263"/>
      <c r="F21" s="263"/>
      <c r="G21" s="263"/>
      <c r="H21" s="263"/>
      <c r="I21" s="89">
        <v>15</v>
      </c>
      <c r="J21" s="10">
        <v>0</v>
      </c>
      <c r="K21" s="10">
        <v>0</v>
      </c>
    </row>
    <row r="22" spans="1:12" x14ac:dyDescent="0.25">
      <c r="A22" s="262" t="s">
        <v>280</v>
      </c>
      <c r="B22" s="263"/>
      <c r="C22" s="263"/>
      <c r="D22" s="263"/>
      <c r="E22" s="263"/>
      <c r="F22" s="263"/>
      <c r="G22" s="263"/>
      <c r="H22" s="263"/>
      <c r="I22" s="89">
        <v>16</v>
      </c>
      <c r="J22" s="10">
        <v>125706826</v>
      </c>
      <c r="K22" s="10">
        <v>46491955</v>
      </c>
    </row>
    <row r="23" spans="1:12" x14ac:dyDescent="0.25">
      <c r="A23" s="264" t="s">
        <v>281</v>
      </c>
      <c r="B23" s="265"/>
      <c r="C23" s="265"/>
      <c r="D23" s="265"/>
      <c r="E23" s="265"/>
      <c r="F23" s="265"/>
      <c r="G23" s="265"/>
      <c r="H23" s="265"/>
      <c r="I23" s="89">
        <v>17</v>
      </c>
      <c r="J23" s="13">
        <f>SUM(J17:J22)</f>
        <v>125706826</v>
      </c>
      <c r="K23" s="13">
        <f>SUM(K17:K22)</f>
        <v>46491955</v>
      </c>
      <c r="L23" s="93"/>
    </row>
    <row r="24" spans="1:12" x14ac:dyDescent="0.25">
      <c r="A24" s="266"/>
      <c r="B24" s="267"/>
      <c r="C24" s="267"/>
      <c r="D24" s="267"/>
      <c r="E24" s="267"/>
      <c r="F24" s="267"/>
      <c r="G24" s="267"/>
      <c r="H24" s="267"/>
      <c r="I24" s="268"/>
      <c r="J24" s="268"/>
      <c r="K24" s="269"/>
    </row>
    <row r="25" spans="1:12" x14ac:dyDescent="0.25">
      <c r="A25" s="270" t="s">
        <v>282</v>
      </c>
      <c r="B25" s="271"/>
      <c r="C25" s="271"/>
      <c r="D25" s="271"/>
      <c r="E25" s="271"/>
      <c r="F25" s="271"/>
      <c r="G25" s="271"/>
      <c r="H25" s="271"/>
      <c r="I25" s="90">
        <v>18</v>
      </c>
      <c r="J25" s="112">
        <v>0</v>
      </c>
      <c r="K25" s="112">
        <v>0</v>
      </c>
    </row>
    <row r="26" spans="1:12" ht="23.25" customHeight="1" x14ac:dyDescent="0.25">
      <c r="A26" s="272" t="s">
        <v>283</v>
      </c>
      <c r="B26" s="273"/>
      <c r="C26" s="273"/>
      <c r="D26" s="273"/>
      <c r="E26" s="273"/>
      <c r="F26" s="273"/>
      <c r="G26" s="273"/>
      <c r="H26" s="273"/>
      <c r="I26" s="91">
        <v>19</v>
      </c>
      <c r="J26" s="13">
        <v>0</v>
      </c>
      <c r="K26" s="13">
        <v>0</v>
      </c>
    </row>
    <row r="27" spans="1:12" ht="30" customHeight="1" x14ac:dyDescent="0.25">
      <c r="A27" s="258"/>
      <c r="B27" s="259"/>
      <c r="C27" s="259"/>
      <c r="D27" s="259"/>
      <c r="E27" s="259"/>
      <c r="F27" s="259"/>
      <c r="G27" s="259"/>
      <c r="H27" s="259"/>
      <c r="I27" s="259"/>
      <c r="J27" s="259"/>
      <c r="K27" s="25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5:H5"/>
    <mergeCell ref="A6:H6"/>
    <mergeCell ref="A13:H13"/>
    <mergeCell ref="A2:K2"/>
    <mergeCell ref="A4:K4"/>
    <mergeCell ref="A14:H14"/>
    <mergeCell ref="A15:H15"/>
    <mergeCell ref="A16:H16"/>
    <mergeCell ref="A7:H7"/>
    <mergeCell ref="A8:H8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25:H25"/>
    <mergeCell ref="A26:H26"/>
    <mergeCell ref="A19:H19"/>
    <mergeCell ref="A20:H20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16:K16 J23:K24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19"/>
  <sheetViews>
    <sheetView showGridLines="0" zoomScale="110" zoomScaleNormal="110" zoomScaleSheetLayoutView="110" workbookViewId="0">
      <selection activeCell="A5" sqref="A5"/>
    </sheetView>
  </sheetViews>
  <sheetFormatPr defaultRowHeight="13.2" x14ac:dyDescent="0.25"/>
  <cols>
    <col min="1" max="1" width="27.109375" customWidth="1"/>
    <col min="2" max="2" width="8" customWidth="1"/>
    <col min="7" max="7" width="10.109375" customWidth="1"/>
    <col min="8" max="8" width="6.5546875" customWidth="1"/>
    <col min="9" max="9" width="6.6640625" customWidth="1"/>
  </cols>
  <sheetData>
    <row r="1" spans="1:10" x14ac:dyDescent="0.25">
      <c r="A1" s="277" t="s">
        <v>284</v>
      </c>
      <c r="B1" s="277"/>
      <c r="C1" s="277"/>
      <c r="D1" s="277"/>
      <c r="E1" s="277"/>
      <c r="F1" s="277"/>
      <c r="G1" s="277"/>
      <c r="H1" s="277"/>
      <c r="I1" s="277"/>
      <c r="J1" s="277"/>
    </row>
    <row r="2" spans="1:10" x14ac:dyDescent="0.25">
      <c r="A2" s="278"/>
      <c r="B2" s="278"/>
      <c r="C2" s="278"/>
      <c r="D2" s="278"/>
      <c r="E2" s="278"/>
      <c r="F2" s="278"/>
      <c r="G2" s="278"/>
      <c r="H2" s="278"/>
      <c r="I2" s="278"/>
      <c r="J2" s="278"/>
    </row>
    <row r="3" spans="1:10" ht="32.25" customHeight="1" x14ac:dyDescent="0.25">
      <c r="A3" s="279" t="s">
        <v>305</v>
      </c>
      <c r="B3" s="279"/>
      <c r="C3" s="279"/>
      <c r="D3" s="279"/>
      <c r="E3" s="279"/>
      <c r="F3" s="279"/>
      <c r="G3" s="279"/>
      <c r="H3" s="279"/>
      <c r="I3" s="279"/>
      <c r="J3" s="81"/>
    </row>
    <row r="4" spans="1:10" ht="14.25" customHeight="1" x14ac:dyDescent="0.25">
      <c r="A4" s="279"/>
      <c r="B4" s="279"/>
      <c r="C4" s="279"/>
      <c r="D4" s="279"/>
      <c r="E4" s="279"/>
      <c r="F4" s="279"/>
      <c r="G4" s="279"/>
      <c r="H4" s="279"/>
      <c r="I4" s="279"/>
      <c r="J4" s="81"/>
    </row>
    <row r="5" spans="1:10" x14ac:dyDescent="0.25">
      <c r="A5" s="81"/>
      <c r="B5" s="81"/>
      <c r="C5" s="81"/>
      <c r="D5" s="81"/>
      <c r="E5" s="81"/>
      <c r="F5" s="81"/>
      <c r="G5" s="81"/>
      <c r="H5" s="81"/>
      <c r="I5" s="81"/>
      <c r="J5" s="81"/>
    </row>
    <row r="6" spans="1:10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</row>
    <row r="7" spans="1:10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</row>
    <row r="8" spans="1:10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</row>
    <row r="9" spans="1:10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</row>
    <row r="10" spans="1:10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</row>
    <row r="11" spans="1:10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</row>
    <row r="12" spans="1:10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0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spans="1:10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10" ht="15" x14ac:dyDescent="0.25">
      <c r="A17" s="81"/>
      <c r="B17" s="81"/>
      <c r="C17" s="81"/>
      <c r="D17" s="81"/>
      <c r="E17" s="81"/>
      <c r="F17" s="81"/>
      <c r="G17" s="81"/>
      <c r="H17" s="81"/>
      <c r="I17" s="82"/>
      <c r="J17" s="81"/>
    </row>
    <row r="18" spans="1:10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</row>
    <row r="19" spans="1:10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</row>
  </sheetData>
  <mergeCells count="3">
    <mergeCell ref="A1:J1"/>
    <mergeCell ref="A2:J2"/>
    <mergeCell ref="A3:I4"/>
  </mergeCells>
  <phoneticPr fontId="3" type="noConversion"/>
  <pageMargins left="0.35433070866141736" right="0.35433070866141736" top="0.39370078740157483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General data</vt:lpstr>
      <vt:lpstr>Balance sheet</vt:lpstr>
      <vt:lpstr>P&amp;L account</vt:lpstr>
      <vt:lpstr>Cash flow</vt:lpstr>
      <vt:lpstr>PK</vt:lpstr>
      <vt:lpstr>Notes</vt:lpstr>
      <vt:lpstr>'Balance sheet'!Print_Area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2018-04-20T07:55:53Z</cp:lastPrinted>
  <dcterms:created xsi:type="dcterms:W3CDTF">2008-10-17T11:51:54Z</dcterms:created>
  <dcterms:modified xsi:type="dcterms:W3CDTF">2018-04-20T08:08:49Z</dcterms:modified>
</cp:coreProperties>
</file>