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1\"/>
    </mc:Choice>
  </mc:AlternateContent>
  <bookViews>
    <workbookView xWindow="0" yWindow="0" windowWidth="21600" windowHeight="9735"/>
  </bookViews>
  <sheets>
    <sheet name="General data" sheetId="15" r:id="rId1"/>
    <sheet name="Balance sheet" sheetId="19" r:id="rId2"/>
    <sheet name="P&amp;L account " sheetId="18" r:id="rId3"/>
    <sheet name="Cash flow" sheetId="20" r:id="rId4"/>
    <sheet name="Changes in equity" sheetId="17" r:id="rId5"/>
    <sheet name="Notes " sheetId="22" r:id="rId6"/>
  </sheets>
  <definedNames>
    <definedName name="_xlnm.Print_Area" localSheetId="4">'Changes in equity'!$A$1:$K$25</definedName>
    <definedName name="_xlnm.Print_Area" localSheetId="0">'General data'!$A$1:$I$63</definedName>
    <definedName name="_xlnm.Print_Area" localSheetId="5">'Notes '!$A$1:$J$16</definedName>
    <definedName name="_xlnm.Print_Titles" localSheetId="1">'Balance sheet'!$4:$5</definedName>
  </definedNames>
  <calcPr calcId="152511" fullCalcOnLoad="1"/>
</workbook>
</file>

<file path=xl/calcChain.xml><?xml version="1.0" encoding="utf-8"?>
<calcChain xmlns="http://schemas.openxmlformats.org/spreadsheetml/2006/main">
  <c r="K30" i="20" l="1"/>
  <c r="K31" i="20"/>
  <c r="K33" i="20"/>
  <c r="K39" i="20"/>
  <c r="K44" i="20" s="1"/>
  <c r="K46" i="20" s="1"/>
  <c r="J39" i="20"/>
  <c r="J44" i="20"/>
  <c r="J46" i="20"/>
  <c r="K33" i="18"/>
  <c r="K27" i="18"/>
  <c r="K22" i="18"/>
  <c r="K7" i="18"/>
  <c r="K42" i="18"/>
  <c r="K12" i="18"/>
  <c r="K10" i="18" s="1"/>
  <c r="K43" i="18" s="1"/>
  <c r="K16" i="18"/>
  <c r="K79" i="19"/>
  <c r="J100" i="19"/>
  <c r="J90" i="19"/>
  <c r="J86" i="19"/>
  <c r="J82" i="19"/>
  <c r="J79" i="19"/>
  <c r="J72" i="19"/>
  <c r="J69" i="19" s="1"/>
  <c r="J114" i="19" s="1"/>
  <c r="J56" i="19"/>
  <c r="J49" i="19"/>
  <c r="J41" i="19"/>
  <c r="J40" i="19" s="1"/>
  <c r="J35" i="19"/>
  <c r="J26" i="19"/>
  <c r="J8" i="19" s="1"/>
  <c r="J16" i="19"/>
  <c r="J9" i="19"/>
  <c r="J38" i="20"/>
  <c r="J31" i="20"/>
  <c r="J27" i="20"/>
  <c r="J32" i="20" s="1"/>
  <c r="J18" i="20"/>
  <c r="J13" i="20"/>
  <c r="J19" i="20" s="1"/>
  <c r="M33" i="18"/>
  <c r="L33" i="18"/>
  <c r="M27" i="18"/>
  <c r="L27" i="18"/>
  <c r="M22" i="18"/>
  <c r="L22" i="18"/>
  <c r="L10" i="18" s="1"/>
  <c r="L43" i="18" s="1"/>
  <c r="M16" i="18"/>
  <c r="M10" i="18" s="1"/>
  <c r="M43" i="18" s="1"/>
  <c r="L16" i="18"/>
  <c r="M12" i="18"/>
  <c r="L12" i="18"/>
  <c r="M7" i="18"/>
  <c r="M42" i="18" s="1"/>
  <c r="L7" i="18"/>
  <c r="J33" i="18"/>
  <c r="J27" i="18"/>
  <c r="J22" i="18"/>
  <c r="J16" i="18"/>
  <c r="J10" i="18"/>
  <c r="J43" i="18"/>
  <c r="J46" i="18" s="1"/>
  <c r="J12" i="18"/>
  <c r="J7" i="18"/>
  <c r="J42" i="18"/>
  <c r="J45" i="18" s="1"/>
  <c r="K21" i="17"/>
  <c r="K14" i="17"/>
  <c r="J21" i="17"/>
  <c r="J14" i="17"/>
  <c r="K38" i="20"/>
  <c r="K27" i="20"/>
  <c r="K18" i="20"/>
  <c r="K19" i="20"/>
  <c r="K13" i="20"/>
  <c r="M57" i="18"/>
  <c r="M66" i="18"/>
  <c r="M67" i="18"/>
  <c r="M70" i="18" s="1"/>
  <c r="L57" i="18"/>
  <c r="L66" i="18"/>
  <c r="L67" i="18"/>
  <c r="L70" i="18" s="1"/>
  <c r="K57" i="18"/>
  <c r="K66" i="18"/>
  <c r="K67" i="18"/>
  <c r="K70" i="18" s="1"/>
  <c r="J57" i="18"/>
  <c r="J66" i="18"/>
  <c r="J67" i="18"/>
  <c r="J70" i="18" s="1"/>
  <c r="K100" i="19"/>
  <c r="K90" i="19"/>
  <c r="K86" i="19"/>
  <c r="K82" i="19"/>
  <c r="K72" i="19"/>
  <c r="K69" i="19"/>
  <c r="K114" i="19"/>
  <c r="K56" i="19"/>
  <c r="K49" i="19"/>
  <c r="K41" i="19"/>
  <c r="K40" i="19"/>
  <c r="K35" i="19"/>
  <c r="K26" i="19"/>
  <c r="K16" i="19"/>
  <c r="K9" i="19"/>
  <c r="K8" i="19" s="1"/>
  <c r="K66" i="19" s="1"/>
  <c r="L42" i="18"/>
  <c r="L44" i="18" s="1"/>
  <c r="L48" i="18" s="1"/>
  <c r="J44" i="18"/>
  <c r="J48" i="18" s="1"/>
  <c r="J45" i="20"/>
  <c r="K32" i="20"/>
  <c r="K20" i="20"/>
  <c r="M45" i="18" l="1"/>
  <c r="M44" i="18"/>
  <c r="M48" i="18" s="1"/>
  <c r="M49" i="18" s="1"/>
  <c r="K48" i="20"/>
  <c r="L49" i="18"/>
  <c r="L50" i="18"/>
  <c r="K45" i="20"/>
  <c r="K50" i="20" s="1"/>
  <c r="L46" i="18"/>
  <c r="L45" i="18"/>
  <c r="J50" i="18"/>
  <c r="J49" i="18"/>
  <c r="J66" i="19"/>
  <c r="J47" i="20"/>
  <c r="K46" i="18"/>
  <c r="K44" i="18"/>
  <c r="K48" i="18" s="1"/>
  <c r="K49" i="18" s="1"/>
  <c r="K45" i="18"/>
  <c r="J20" i="20"/>
  <c r="K47" i="20"/>
  <c r="J33" i="20"/>
  <c r="K51" i="20" l="1"/>
  <c r="K52" i="20" s="1"/>
  <c r="J48" i="20"/>
  <c r="J51" i="20"/>
  <c r="J50" i="20"/>
  <c r="J52" i="20" l="1"/>
</calcChain>
</file>

<file path=xl/sharedStrings.xml><?xml version="1.0" encoding="utf-8"?>
<sst xmlns="http://schemas.openxmlformats.org/spreadsheetml/2006/main" count="356" uniqueCount="325">
  <si>
    <t xml:space="preserve">   3. Goodwill</t>
  </si>
  <si>
    <t>do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</si>
  <si>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</si>
  <si>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</si>
  <si>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</si>
  <si>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</si>
  <si>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</si>
  <si>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</si>
  <si>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</si>
  <si>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</si>
  <si>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</si>
  <si>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</si>
  <si>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</si>
  <si>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</si>
  <si>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</si>
  <si>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</si>
  <si>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</si>
  <si>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Koprivnica</t>
  </si>
  <si>
    <t>3805140</t>
  </si>
  <si>
    <t>DANICA  d.o.o.</t>
  </si>
  <si>
    <t>0991279</t>
  </si>
  <si>
    <t>ITAL-ICE d.o.o.</t>
  </si>
  <si>
    <t>Poreč</t>
  </si>
  <si>
    <t>3746011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</si>
  <si>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</si>
  <si>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</si>
  <si>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</si>
  <si>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</si>
  <si>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</si>
  <si>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</si>
  <si>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</si>
  <si>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</si>
  <si>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</si>
  <si>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Celiščak Draga</t>
  </si>
  <si>
    <t xml:space="preserve">048 651 200 </t>
  </si>
  <si>
    <t xml:space="preserve">048 651 805 </t>
  </si>
  <si>
    <t>draga.celiscak@podravka.hr</t>
  </si>
  <si>
    <t>Vitković Miroslav</t>
  </si>
  <si>
    <t>01.01.2011.</t>
  </si>
  <si>
    <t>Appendix 1</t>
  </si>
  <si>
    <t>Reporting period:</t>
  </si>
  <si>
    <t>Quarterly financial report of entrepreneur  - TFI-POD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</si>
  <si>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</si>
  <si>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</si>
  <si>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</si>
  <si>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</si>
  <si>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</si>
  <si>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</si>
  <si>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</si>
  <si>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Code and name of comune/town</t>
  </si>
  <si>
    <t>Code and  county name</t>
  </si>
  <si>
    <t>Number of employees</t>
  </si>
  <si>
    <t>(at quarter end)</t>
  </si>
  <si>
    <t>Consolidated statement</t>
  </si>
  <si>
    <t>Yes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</si>
  <si>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</si>
  <si>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</si>
  <si>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</si>
  <si>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</si>
  <si>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</si>
  <si>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(fill in only surname and name of contact person)</t>
  </si>
  <si>
    <t>Phone number:</t>
  </si>
  <si>
    <t>Fascimile:</t>
  </si>
  <si>
    <t>E-mail address:</t>
  </si>
  <si>
    <t>Surname and name</t>
  </si>
  <si>
    <t>(authorised person for representation)</t>
  </si>
  <si>
    <t xml:space="preserve">Disclosure documents: </t>
  </si>
  <si>
    <t>1. Financial statements (balance sheet, profit and loss account, cash flow statement, statement of changes in</t>
  </si>
  <si>
    <t xml:space="preserve">  shareholders' equity and notes to the financial statements </t>
  </si>
  <si>
    <t>2. Statement of responsible persons for preparation of financial statements</t>
  </si>
  <si>
    <t>3. Report of the Management Board on position of the Company</t>
  </si>
  <si>
    <t>(signed by authorised person for representation)</t>
  </si>
  <si>
    <t>Internet adress:</t>
  </si>
  <si>
    <t>BALANCE SHEET</t>
  </si>
  <si>
    <t>Item</t>
  </si>
  <si>
    <t>AOP
code</t>
  </si>
  <si>
    <t>Current year
(net)</t>
  </si>
  <si>
    <t xml:space="preserve">A)  RECEIVABLES FOR SUBSCRIBED BUT  NOT PAID-IN  CAPITAL 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</si>
  <si>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</si>
  <si>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</si>
  <si>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</si>
  <si>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</si>
  <si>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</si>
  <si>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</si>
  <si>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</si>
  <si>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</si>
  <si>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</si>
  <si>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</si>
  <si>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</si>
  <si>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</si>
  <si>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</si>
  <si>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</si>
  <si>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</si>
  <si>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</si>
  <si>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</si>
  <si>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</si>
  <si>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</si>
  <si>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</si>
  <si>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</si>
  <si>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</si>
  <si>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</si>
  <si>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</si>
  <si>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</si>
  <si>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</si>
  <si>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</si>
  <si>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</si>
  <si>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</si>
  <si>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</si>
  <si>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</si>
  <si>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</si>
  <si>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</si>
  <si>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</si>
  <si>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</si>
  <si>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</si>
  <si>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</si>
  <si>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</si>
  <si>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</si>
  <si>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</si>
  <si>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</si>
  <si>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</si>
  <si>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</si>
  <si>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</si>
  <si>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</si>
  <si>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</si>
  <si>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</si>
  <si>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</si>
  <si>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</si>
  <si>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</si>
  <si>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</si>
  <si>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</si>
  <si>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</si>
  <si>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</si>
  <si>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</si>
  <si>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</si>
  <si>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</si>
  <si>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</si>
  <si>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</si>
  <si>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</si>
  <si>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</si>
  <si>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</si>
  <si>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</si>
  <si>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</si>
  <si>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</si>
  <si>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</si>
  <si>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</si>
  <si>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</si>
  <si>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</si>
  <si>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</si>
  <si>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</si>
  <si>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</si>
  <si>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</si>
  <si>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</si>
  <si>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</si>
  <si>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</si>
  <si>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</si>
  <si>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</si>
  <si>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</si>
  <si>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</si>
  <si>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</si>
  <si>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</si>
  <si>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</si>
  <si>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</si>
  <si>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</si>
  <si>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</si>
  <si>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</si>
  <si>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</si>
  <si>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</si>
  <si>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</si>
  <si>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</si>
  <si>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</si>
  <si>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</si>
  <si>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</si>
  <si>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</si>
  <si>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</si>
  <si>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</si>
  <si>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>LIABILITIES AND CAPITAL</t>
  </si>
  <si>
    <t>ASSETS</t>
  </si>
  <si>
    <t xml:space="preserve">APPENDIX to balance sheet(to be filled in by entrepreneur that prepares consolidated annual financial report) </t>
  </si>
  <si>
    <t xml:space="preserve">1. Attributed to equity holders of parent company </t>
  </si>
  <si>
    <t>2. Attributed to minority interest</t>
  </si>
  <si>
    <t>CAPITAL AND RESERVES</t>
  </si>
  <si>
    <t>PROFIT AND LOSS ACCOUNT</t>
  </si>
  <si>
    <t>Last year</t>
  </si>
  <si>
    <t>Current year</t>
  </si>
  <si>
    <t>Comulative</t>
  </si>
  <si>
    <t>Quartely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</si>
  <si>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</si>
  <si>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</si>
  <si>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</si>
  <si>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</si>
  <si>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</si>
  <si>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</si>
  <si>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</si>
  <si>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</si>
  <si>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</si>
  <si>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</si>
  <si>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</si>
  <si>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</si>
  <si>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</si>
  <si>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</si>
  <si>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</si>
  <si>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</si>
  <si>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</si>
  <si>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</si>
  <si>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</si>
  <si>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</si>
  <si>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1. Interest income, foreign exchange gains, dividends and similar income from related parties
         povezanim poduzetnicima</t>
  </si>
  <si>
    <t xml:space="preserve">     2. Interest income, foreign exchange gains, dividends and similar income from non - related parties and other entities
         povezanim poduzetnicima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</si>
  <si>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</si>
  <si>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</si>
  <si>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</si>
  <si>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</si>
  <si>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</si>
  <si>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</si>
  <si>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</si>
  <si>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</si>
  <si>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</si>
  <si>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</si>
  <si>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</si>
  <si>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</si>
  <si>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</si>
  <si>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</si>
  <si>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</si>
  <si>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</si>
  <si>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</si>
  <si>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</si>
  <si>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</si>
  <si>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</si>
  <si>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</si>
  <si>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</si>
  <si>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</si>
  <si>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</si>
  <si>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</si>
  <si>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</si>
  <si>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</si>
  <si>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</si>
  <si>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</si>
  <si>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</si>
  <si>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</si>
  <si>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</si>
  <si>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</si>
  <si>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</si>
  <si>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</si>
  <si>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</si>
  <si>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</si>
  <si>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</si>
  <si>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</si>
  <si>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</si>
  <si>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</si>
  <si>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</si>
  <si>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</si>
  <si>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</si>
  <si>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</si>
  <si>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</si>
  <si>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</si>
  <si>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</si>
  <si>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</si>
  <si>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</si>
  <si>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</si>
  <si>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</si>
  <si>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</si>
  <si>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</si>
  <si>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</si>
  <si>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</si>
  <si>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</si>
  <si>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</si>
  <si>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</si>
  <si>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</si>
  <si>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</si>
  <si>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</si>
  <si>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</si>
  <si>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</si>
  <si>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</si>
  <si>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</si>
  <si>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</si>
  <si>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</si>
  <si>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</si>
  <si>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</si>
  <si>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</si>
  <si>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</si>
  <si>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</si>
  <si>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</si>
  <si>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</si>
  <si>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</si>
  <si>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</si>
  <si>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</si>
  <si>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</si>
  <si>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</si>
  <si>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</si>
  <si>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</si>
  <si>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</si>
  <si>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</si>
  <si>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>for the period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</si>
  <si>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</si>
  <si>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</si>
  <si>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</si>
  <si>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</si>
  <si>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</si>
  <si>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</si>
  <si>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</si>
  <si>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</si>
  <si>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</si>
  <si>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</si>
  <si>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</si>
  <si>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</si>
  <si>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</si>
  <si>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</si>
  <si>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</si>
  <si>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</si>
  <si>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</si>
  <si>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</si>
  <si>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</si>
  <si>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Notes</t>
  </si>
  <si>
    <t>The accounting policy in 2011 year did not change.</t>
  </si>
  <si>
    <t>31.12.2011.</t>
  </si>
  <si>
    <t>as at 31.12.2011.</t>
  </si>
  <si>
    <t>for the period 01.01.2011. do 31.12.2011.</t>
  </si>
  <si>
    <t>Last year (net)</t>
  </si>
  <si>
    <t xml:space="preserve">    1. Changes in value of work in progress and finished products
         </t>
  </si>
  <si>
    <t>A1) NET INCREASE IN CASH FLOW FROM OPERATING ACTIVITIES (007-012)</t>
  </si>
  <si>
    <t>A2) NET DECREASE IN IN CASH FLOW FROM OPERATING ACTIVITIES (012-007)</t>
  </si>
  <si>
    <t>B2) NET DECREASE IN CASH FLOW FROM INVESTING ACTIVITIES (024-020)</t>
  </si>
  <si>
    <t>C1) NET INCREASE IN CASH FLOW FROM FINANCIAL ACTIVITIES (030-036)</t>
  </si>
  <si>
    <t>C2) NET DECREASE  IN CASH FLOW FROM FINANCIAL ACTIVITIES (036-030)</t>
  </si>
  <si>
    <t>Obligator: PODRAVKA prehrambena industrija d.d., KOPRIVNICA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</si>
</sst>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00"/>
  </numFmts>
  <fonts count="25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7" fillId="0" borderId="0">
      <alignment vertical="top"/>
    </xf>
    <xf numFmtId="0" fontId="17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78">
    <xf numFmtId="0" fontId="0" fillId="0" borderId="0" xfId="0"/>
    <xf numFmtId="167" fontId="4" fillId="0" borderId="1" xfId="0" applyNumberFormat="1" applyFont="1" applyFill="1" applyBorder="1" applyAlignment="1">
      <alignment horizontal="center" vertical="center"/>
    </xf>
    <xf numFmtId="167" fontId="4" fillId="0" borderId="2" xfId="0" applyNumberFormat="1" applyFont="1" applyFill="1" applyBorder="1" applyAlignment="1">
      <alignment horizontal="center" vertical="center"/>
    </xf>
    <xf numFmtId="167" fontId="4" fillId="0" borderId="3" xfId="0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7" fontId="4" fillId="0" borderId="6" xfId="0" applyNumberFormat="1" applyFont="1" applyFill="1" applyBorder="1" applyAlignment="1">
      <alignment horizontal="center" vertical="center"/>
    </xf>
    <xf numFmtId="0" fontId="7" fillId="0" borderId="0" xfId="4" applyFont="1" applyAlignment="1"/>
    <xf numFmtId="0" fontId="1" fillId="0" borderId="0" xfId="4" applyFont="1" applyAlignment="1"/>
    <xf numFmtId="0" fontId="7" fillId="0" borderId="7" xfId="4" applyFont="1" applyFill="1" applyBorder="1" applyAlignment="1" applyProtection="1">
      <alignment horizontal="center" vertical="center"/>
      <protection locked="0" hidden="1"/>
    </xf>
    <xf numFmtId="0" fontId="4" fillId="0" borderId="0" xfId="4" applyFont="1" applyFill="1" applyBorder="1" applyAlignment="1" applyProtection="1">
      <alignment horizontal="left" vertical="center"/>
      <protection hidden="1"/>
    </xf>
    <xf numFmtId="0" fontId="5" fillId="0" borderId="0" xfId="4" applyFont="1" applyFill="1" applyBorder="1" applyAlignment="1" applyProtection="1">
      <alignment vertical="center"/>
      <protection hidden="1"/>
    </xf>
    <xf numFmtId="0" fontId="5" fillId="0" borderId="0" xfId="4" applyFont="1" applyFill="1" applyBorder="1" applyAlignment="1" applyProtection="1">
      <alignment horizontal="center" vertical="center" wrapText="1"/>
      <protection hidden="1"/>
    </xf>
    <xf numFmtId="0" fontId="7" fillId="0" borderId="0" xfId="4" applyFont="1" applyBorder="1" applyAlignment="1" applyProtection="1">
      <protection hidden="1"/>
    </xf>
    <xf numFmtId="0" fontId="14" fillId="0" borderId="0" xfId="4" applyFont="1" applyBorder="1" applyAlignment="1" applyProtection="1">
      <alignment horizontal="right" vertical="center" wrapText="1"/>
      <protection hidden="1"/>
    </xf>
    <xf numFmtId="0" fontId="14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4" applyFont="1" applyFill="1" applyBorder="1" applyAlignment="1" applyProtection="1">
      <alignment horizontal="left" vertical="center"/>
      <protection hidden="1"/>
    </xf>
    <xf numFmtId="0" fontId="7" fillId="0" borderId="0" xfId="4" applyFont="1" applyBorder="1" applyAlignment="1" applyProtection="1">
      <alignment horizontal="left"/>
      <protection hidden="1"/>
    </xf>
    <xf numFmtId="0" fontId="7" fillId="0" borderId="0" xfId="4" applyFont="1" applyBorder="1" applyAlignment="1" applyProtection="1">
      <alignment vertical="top"/>
      <protection hidden="1"/>
    </xf>
    <xf numFmtId="0" fontId="7" fillId="0" borderId="0" xfId="4" applyFont="1" applyBorder="1" applyAlignment="1" applyProtection="1">
      <alignment horizontal="right"/>
      <protection hidden="1"/>
    </xf>
    <xf numFmtId="0" fontId="4" fillId="0" borderId="0" xfId="4" applyFont="1" applyFill="1" applyBorder="1" applyAlignment="1" applyProtection="1">
      <alignment horizontal="right" vertical="center"/>
      <protection locked="0" hidden="1"/>
    </xf>
    <xf numFmtId="0" fontId="5" fillId="0" borderId="0" xfId="4" applyFont="1" applyBorder="1" applyAlignment="1" applyProtection="1">
      <protection hidden="1"/>
    </xf>
    <xf numFmtId="0" fontId="4" fillId="0" borderId="0" xfId="4" applyFont="1" applyBorder="1" applyAlignment="1" applyProtection="1">
      <alignment vertical="top"/>
      <protection hidden="1"/>
    </xf>
    <xf numFmtId="0" fontId="7" fillId="0" borderId="0" xfId="4" applyFont="1" applyFill="1" applyBorder="1" applyAlignment="1" applyProtection="1">
      <protection hidden="1"/>
    </xf>
    <xf numFmtId="0" fontId="7" fillId="0" borderId="0" xfId="4" applyFont="1" applyBorder="1" applyAlignment="1" applyProtection="1">
      <alignment horizontal="center" vertical="center"/>
      <protection locked="0" hidden="1"/>
    </xf>
    <xf numFmtId="0" fontId="7" fillId="0" borderId="0" xfId="4" applyFont="1" applyBorder="1" applyAlignment="1" applyProtection="1">
      <alignment wrapText="1"/>
      <protection hidden="1"/>
    </xf>
    <xf numFmtId="0" fontId="7" fillId="0" borderId="0" xfId="4" applyFont="1" applyBorder="1" applyAlignment="1" applyProtection="1">
      <alignment horizontal="right" vertical="top"/>
      <protection hidden="1"/>
    </xf>
    <xf numFmtId="0" fontId="7" fillId="0" borderId="0" xfId="4" applyFont="1" applyBorder="1" applyAlignment="1" applyProtection="1">
      <alignment horizontal="center" vertical="top"/>
      <protection hidden="1"/>
    </xf>
    <xf numFmtId="0" fontId="7" fillId="0" borderId="0" xfId="4" applyFont="1" applyBorder="1" applyAlignment="1" applyProtection="1">
      <alignment horizontal="center"/>
      <protection hidden="1"/>
    </xf>
    <xf numFmtId="0" fontId="7" fillId="0" borderId="0" xfId="4" applyFont="1" applyBorder="1" applyAlignment="1"/>
    <xf numFmtId="0" fontId="7" fillId="0" borderId="0" xfId="4" applyFont="1" applyBorder="1" applyAlignment="1" applyProtection="1">
      <alignment horizontal="left" vertical="top"/>
      <protection hidden="1"/>
    </xf>
    <xf numFmtId="0" fontId="7" fillId="0" borderId="8" xfId="4" applyFont="1" applyBorder="1" applyAlignment="1" applyProtection="1">
      <protection hidden="1"/>
    </xf>
    <xf numFmtId="0" fontId="7" fillId="0" borderId="0" xfId="4" applyFont="1" applyBorder="1" applyAlignment="1" applyProtection="1">
      <alignment vertical="center"/>
      <protection hidden="1"/>
    </xf>
    <xf numFmtId="0" fontId="7" fillId="0" borderId="9" xfId="4" applyFont="1" applyBorder="1" applyAlignment="1" applyProtection="1">
      <protection hidden="1"/>
    </xf>
    <xf numFmtId="0" fontId="7" fillId="0" borderId="9" xfId="4" applyFont="1" applyBorder="1" applyAlignment="1"/>
    <xf numFmtId="0" fontId="19" fillId="0" borderId="0" xfId="6" applyFont="1" applyFill="1" applyBorder="1" applyAlignment="1">
      <alignment horizontal="center" vertical="center" wrapText="1"/>
    </xf>
    <xf numFmtId="0" fontId="20" fillId="0" borderId="0" xfId="6" applyFont="1" applyFill="1" applyBorder="1" applyAlignment="1" applyProtection="1">
      <alignment horizontal="center" vertical="center"/>
      <protection hidden="1"/>
    </xf>
    <xf numFmtId="167" fontId="21" fillId="0" borderId="1" xfId="0" applyNumberFormat="1" applyFont="1" applyFill="1" applyBorder="1" applyAlignment="1">
      <alignment horizontal="center" vertical="center"/>
    </xf>
    <xf numFmtId="167" fontId="21" fillId="0" borderId="6" xfId="0" applyNumberFormat="1" applyFont="1" applyFill="1" applyBorder="1" applyAlignment="1">
      <alignment horizontal="center" vertical="center"/>
    </xf>
    <xf numFmtId="167" fontId="21" fillId="0" borderId="4" xfId="0" applyNumberFormat="1" applyFont="1" applyFill="1" applyBorder="1" applyAlignment="1">
      <alignment horizontal="center" vertical="center"/>
    </xf>
    <xf numFmtId="0" fontId="16" fillId="0" borderId="0" xfId="6" applyFont="1" applyBorder="1" applyAlignment="1" applyProtection="1">
      <alignment vertical="center"/>
      <protection hidden="1"/>
    </xf>
    <xf numFmtId="0" fontId="7" fillId="0" borderId="0" xfId="4" applyFont="1" applyBorder="1" applyAlignment="1" applyProtection="1">
      <alignment horizontal="right" wrapText="1"/>
      <protection hidden="1"/>
    </xf>
    <xf numFmtId="0" fontId="7" fillId="0" borderId="0" xfId="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3" xfId="0" applyNumberFormat="1" applyFont="1" applyFill="1" applyBorder="1" applyAlignment="1" applyProtection="1">
      <alignment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6" applyFont="1" applyFill="1" applyAlignment="1">
      <alignment wrapText="1"/>
    </xf>
    <xf numFmtId="0" fontId="1" fillId="0" borderId="0" xfId="0" applyFont="1" applyFill="1"/>
    <xf numFmtId="14" fontId="20" fillId="0" borderId="0" xfId="6" applyNumberFormat="1" applyFont="1" applyFill="1" applyBorder="1" applyAlignment="1" applyProtection="1">
      <alignment horizontal="center" vertical="center"/>
      <protection locked="0" hidden="1"/>
    </xf>
    <xf numFmtId="0" fontId="1" fillId="0" borderId="0" xfId="6" applyFont="1" applyFill="1" applyBorder="1" applyAlignment="1">
      <alignment wrapText="1"/>
    </xf>
    <xf numFmtId="0" fontId="21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/>
    </xf>
    <xf numFmtId="0" fontId="7" fillId="0" borderId="8" xfId="4" applyFont="1" applyBorder="1" applyAlignment="1"/>
    <xf numFmtId="0" fontId="7" fillId="0" borderId="14" xfId="4" applyFont="1" applyBorder="1" applyAlignment="1"/>
    <xf numFmtId="0" fontId="5" fillId="0" borderId="15" xfId="4" applyFont="1" applyFill="1" applyBorder="1" applyAlignment="1" applyProtection="1">
      <alignment horizontal="left" vertical="center" wrapText="1"/>
      <protection hidden="1"/>
    </xf>
    <xf numFmtId="0" fontId="5" fillId="0" borderId="7" xfId="4" applyFont="1" applyFill="1" applyBorder="1" applyAlignment="1" applyProtection="1">
      <alignment vertical="center"/>
      <protection hidden="1"/>
    </xf>
    <xf numFmtId="0" fontId="7" fillId="0" borderId="15" xfId="4" applyFont="1" applyBorder="1" applyAlignment="1" applyProtection="1">
      <alignment horizontal="left" vertical="center" wrapText="1"/>
      <protection hidden="1"/>
    </xf>
    <xf numFmtId="0" fontId="7" fillId="0" borderId="7" xfId="4" applyFont="1" applyBorder="1" applyAlignment="1" applyProtection="1">
      <protection hidden="1"/>
    </xf>
    <xf numFmtId="0" fontId="14" fillId="0" borderId="0" xfId="4" applyFont="1" applyBorder="1" applyAlignment="1" applyProtection="1">
      <alignment horizontal="right"/>
      <protection hidden="1"/>
    </xf>
    <xf numFmtId="0" fontId="7" fillId="0" borderId="15" xfId="4" applyFont="1" applyFill="1" applyBorder="1" applyAlignment="1" applyProtection="1">
      <protection hidden="1"/>
    </xf>
    <xf numFmtId="0" fontId="7" fillId="0" borderId="15" xfId="4" applyFont="1" applyBorder="1" applyAlignment="1" applyProtection="1">
      <alignment wrapText="1"/>
      <protection hidden="1"/>
    </xf>
    <xf numFmtId="0" fontId="7" fillId="0" borderId="7" xfId="4" applyFont="1" applyBorder="1" applyAlignment="1" applyProtection="1">
      <alignment horizontal="right"/>
      <protection hidden="1"/>
    </xf>
    <xf numFmtId="0" fontId="7" fillId="0" borderId="15" xfId="4" applyFont="1" applyBorder="1" applyAlignment="1" applyProtection="1">
      <protection hidden="1"/>
    </xf>
    <xf numFmtId="0" fontId="7" fillId="0" borderId="7" xfId="4" applyFont="1" applyBorder="1" applyAlignment="1" applyProtection="1">
      <alignment horizontal="right" wrapText="1"/>
      <protection hidden="1"/>
    </xf>
    <xf numFmtId="0" fontId="4" fillId="0" borderId="15" xfId="4" applyFont="1" applyFill="1" applyBorder="1" applyAlignment="1" applyProtection="1">
      <alignment horizontal="right" vertical="center"/>
      <protection locked="0" hidden="1"/>
    </xf>
    <xf numFmtId="0" fontId="7" fillId="0" borderId="15" xfId="4" applyFont="1" applyBorder="1" applyAlignment="1" applyProtection="1">
      <alignment vertical="top"/>
      <protection hidden="1"/>
    </xf>
    <xf numFmtId="0" fontId="7" fillId="0" borderId="15" xfId="4" applyFont="1" applyBorder="1" applyAlignment="1" applyProtection="1">
      <alignment horizontal="left" vertical="top" wrapText="1"/>
      <protection hidden="1"/>
    </xf>
    <xf numFmtId="0" fontId="7" fillId="0" borderId="7" xfId="4" applyFont="1" applyBorder="1" applyAlignment="1"/>
    <xf numFmtId="0" fontId="7" fillId="0" borderId="7" xfId="4" applyFont="1" applyBorder="1" applyAlignment="1" applyProtection="1">
      <alignment horizontal="right" vertical="top"/>
      <protection hidden="1"/>
    </xf>
    <xf numFmtId="49" fontId="4" fillId="0" borderId="15" xfId="4" applyNumberFormat="1" applyFont="1" applyBorder="1" applyAlignment="1" applyProtection="1">
      <alignment horizontal="center" vertical="center"/>
      <protection locked="0" hidden="1"/>
    </xf>
    <xf numFmtId="0" fontId="7" fillId="0" borderId="7" xfId="4" applyFont="1" applyBorder="1" applyAlignment="1" applyProtection="1">
      <alignment horizontal="left" vertical="top"/>
      <protection hidden="1"/>
    </xf>
    <xf numFmtId="0" fontId="7" fillId="0" borderId="15" xfId="4" applyFont="1" applyBorder="1" applyAlignment="1" applyProtection="1">
      <alignment horizontal="left"/>
      <protection hidden="1"/>
    </xf>
    <xf numFmtId="0" fontId="7" fillId="0" borderId="14" xfId="4" applyFont="1" applyBorder="1" applyAlignment="1" applyProtection="1">
      <protection hidden="1"/>
    </xf>
    <xf numFmtId="0" fontId="7" fillId="0" borderId="7" xfId="4" applyFont="1" applyBorder="1" applyAlignment="1" applyProtection="1">
      <alignment horizontal="left"/>
      <protection hidden="1"/>
    </xf>
    <xf numFmtId="0" fontId="7" fillId="0" borderId="15" xfId="4" applyFont="1" applyFill="1" applyBorder="1" applyAlignment="1" applyProtection="1">
      <alignment vertical="center"/>
      <protection hidden="1"/>
    </xf>
    <xf numFmtId="0" fontId="16" fillId="0" borderId="15" xfId="6" applyFont="1" applyFill="1" applyBorder="1" applyAlignment="1" applyProtection="1">
      <alignment vertical="center"/>
      <protection hidden="1"/>
    </xf>
    <xf numFmtId="0" fontId="16" fillId="0" borderId="0" xfId="6" applyFont="1" applyBorder="1" applyAlignment="1" applyProtection="1">
      <alignment horizontal="left"/>
      <protection hidden="1"/>
    </xf>
    <xf numFmtId="0" fontId="11" fillId="0" borderId="0" xfId="6" applyBorder="1" applyAlignment="1"/>
    <xf numFmtId="0" fontId="11" fillId="0" borderId="15" xfId="6" applyBorder="1" applyAlignment="1"/>
    <xf numFmtId="0" fontId="4" fillId="0" borderId="7" xfId="4" applyFont="1" applyBorder="1" applyAlignment="1" applyProtection="1">
      <alignment vertical="center"/>
      <protection hidden="1"/>
    </xf>
    <xf numFmtId="0" fontId="7" fillId="0" borderId="16" xfId="4" applyFont="1" applyBorder="1" applyAlignment="1" applyProtection="1">
      <protection hidden="1"/>
    </xf>
    <xf numFmtId="0" fontId="7" fillId="0" borderId="17" xfId="4" applyFont="1" applyFill="1" applyBorder="1" applyAlignment="1" applyProtection="1">
      <alignment horizontal="right" vertical="top" wrapText="1"/>
      <protection hidden="1"/>
    </xf>
    <xf numFmtId="0" fontId="7" fillId="0" borderId="18" xfId="4" applyFont="1" applyFill="1" applyBorder="1" applyAlignment="1" applyProtection="1">
      <alignment horizontal="right" vertical="top" wrapText="1"/>
      <protection hidden="1"/>
    </xf>
    <xf numFmtId="0" fontId="7" fillId="0" borderId="18" xfId="4" applyFont="1" applyFill="1" applyBorder="1" applyAlignment="1" applyProtection="1">
      <protection hidden="1"/>
    </xf>
    <xf numFmtId="0" fontId="7" fillId="0" borderId="19" xfId="4" applyFont="1" applyFill="1" applyBorder="1" applyAlignment="1" applyProtection="1">
      <protection hidden="1"/>
    </xf>
    <xf numFmtId="14" fontId="4" fillId="0" borderId="11" xfId="4" applyNumberFormat="1" applyFont="1" applyFill="1" applyBorder="1" applyAlignment="1" applyProtection="1">
      <alignment horizontal="center" vertical="center"/>
      <protection locked="0" hidden="1"/>
    </xf>
    <xf numFmtId="1" fontId="4" fillId="0" borderId="10" xfId="4" applyNumberFormat="1" applyFont="1" applyFill="1" applyBorder="1" applyAlignment="1" applyProtection="1">
      <alignment horizontal="center" vertical="center"/>
      <protection locked="0" hidden="1"/>
    </xf>
    <xf numFmtId="0" fontId="4" fillId="0" borderId="10" xfId="4" applyFont="1" applyFill="1" applyBorder="1" applyAlignment="1" applyProtection="1">
      <alignment horizontal="center" vertical="center"/>
      <protection locked="0" hidden="1"/>
    </xf>
    <xf numFmtId="49" fontId="4" fillId="0" borderId="10" xfId="4" applyNumberFormat="1" applyFont="1" applyFill="1" applyBorder="1" applyAlignment="1" applyProtection="1">
      <alignment horizontal="right" vertical="center"/>
      <protection locked="0" hidden="1"/>
    </xf>
    <xf numFmtId="0" fontId="4" fillId="0" borderId="7" xfId="4" applyFont="1" applyFill="1" applyBorder="1" applyAlignment="1" applyProtection="1">
      <alignment horizontal="right" vertical="center"/>
      <protection locked="0" hidden="1"/>
    </xf>
    <xf numFmtId="0" fontId="7" fillId="0" borderId="0" xfId="4" applyFont="1" applyFill="1" applyBorder="1" applyAlignment="1"/>
    <xf numFmtId="49" fontId="4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7" fillId="0" borderId="20" xfId="0" applyFont="1" applyFill="1" applyBorder="1" applyAlignment="1">
      <alignment vertical="center"/>
    </xf>
    <xf numFmtId="0" fontId="17" fillId="0" borderId="21" xfId="0" applyFont="1" applyFill="1" applyBorder="1"/>
    <xf numFmtId="0" fontId="7" fillId="0" borderId="15" xfId="4" applyFont="1" applyBorder="1" applyAlignment="1" applyProtection="1">
      <alignment horizontal="center" vertical="top"/>
      <protection hidden="1"/>
    </xf>
    <xf numFmtId="0" fontId="7" fillId="0" borderId="15" xfId="4" applyFont="1" applyBorder="1" applyAlignment="1" applyProtection="1">
      <alignment horizontal="center" vertical="top" wrapText="1"/>
      <protection hidden="1"/>
    </xf>
    <xf numFmtId="0" fontId="7" fillId="0" borderId="15" xfId="4" applyFont="1" applyBorder="1" applyAlignment="1" applyProtection="1">
      <alignment horizontal="center"/>
      <protection hidden="1"/>
    </xf>
    <xf numFmtId="0" fontId="7" fillId="0" borderId="7" xfId="4" applyFont="1" applyBorder="1" applyAlignment="1" applyProtection="1">
      <alignment horizontal="center"/>
      <protection hidden="1"/>
    </xf>
    <xf numFmtId="0" fontId="7" fillId="0" borderId="0" xfId="4" applyFont="1" applyBorder="1" applyAlignment="1" applyProtection="1">
      <alignment horizontal="center" vertical="top" wrapText="1"/>
      <protection hidden="1"/>
    </xf>
    <xf numFmtId="0" fontId="7" fillId="0" borderId="0" xfId="4" applyFont="1" applyBorder="1" applyAlignment="1" applyProtection="1">
      <alignment horizontal="center" wrapText="1"/>
      <protection hidden="1"/>
    </xf>
    <xf numFmtId="0" fontId="7" fillId="0" borderId="7" xfId="4" applyFont="1" applyBorder="1" applyAlignment="1" applyProtection="1">
      <alignment horizontal="center" vertical="top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0" fontId="17" fillId="0" borderId="0" xfId="6" applyFont="1">
      <alignment vertical="top"/>
    </xf>
    <xf numFmtId="0" fontId="17" fillId="0" borderId="0" xfId="0" applyFont="1"/>
    <xf numFmtId="0" fontId="17" fillId="0" borderId="0" xfId="0" applyFont="1" applyAlignment="1">
      <alignment vertical="top"/>
    </xf>
    <xf numFmtId="0" fontId="18" fillId="0" borderId="0" xfId="0" applyFont="1"/>
    <xf numFmtId="0" fontId="17" fillId="0" borderId="0" xfId="0" applyFont="1" applyAlignment="1">
      <alignment horizontal="left" wrapText="1"/>
    </xf>
    <xf numFmtId="3" fontId="4" fillId="0" borderId="10" xfId="4" applyNumberFormat="1" applyFont="1" applyFill="1" applyBorder="1" applyAlignment="1" applyProtection="1">
      <alignment horizontal="right" vertical="center"/>
      <protection locked="0" hidden="1"/>
    </xf>
    <xf numFmtId="3" fontId="2" fillId="3" borderId="1" xfId="0" applyNumberFormat="1" applyFont="1" applyFill="1" applyBorder="1" applyAlignment="1" applyProtection="1">
      <alignment vertical="center"/>
      <protection locked="0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0" fontId="7" fillId="0" borderId="18" xfId="4" applyFont="1" applyFill="1" applyBorder="1" applyAlignment="1" applyProtection="1">
      <alignment horizontal="center" vertical="top"/>
      <protection hidden="1"/>
    </xf>
    <xf numFmtId="0" fontId="7" fillId="0" borderId="7" xfId="4" applyFont="1" applyBorder="1" applyAlignment="1" applyProtection="1">
      <alignment horizontal="right" vertical="center" wrapText="1"/>
      <protection hidden="1"/>
    </xf>
    <xf numFmtId="0" fontId="7" fillId="0" borderId="15" xfId="4" applyFont="1" applyBorder="1" applyAlignment="1" applyProtection="1">
      <alignment horizontal="right" vertical="center" wrapText="1"/>
      <protection hidden="1"/>
    </xf>
    <xf numFmtId="49" fontId="6" fillId="0" borderId="17" xfId="1" applyNumberFormat="1" applyFill="1" applyBorder="1" applyAlignment="1" applyProtection="1">
      <alignment horizontal="left" vertical="center"/>
      <protection locked="0" hidden="1"/>
    </xf>
    <xf numFmtId="49" fontId="15" fillId="0" borderId="18" xfId="1" applyNumberFormat="1" applyFont="1" applyFill="1" applyBorder="1" applyAlignment="1" applyProtection="1">
      <alignment horizontal="left" vertical="center"/>
      <protection locked="0" hidden="1"/>
    </xf>
    <xf numFmtId="49" fontId="15" fillId="0" borderId="19" xfId="1" applyNumberFormat="1" applyFont="1" applyFill="1" applyBorder="1" applyAlignment="1" applyProtection="1">
      <alignment horizontal="left" vertical="center"/>
      <protection locked="0" hidden="1"/>
    </xf>
    <xf numFmtId="0" fontId="7" fillId="0" borderId="7" xfId="4" applyFont="1" applyBorder="1" applyAlignment="1" applyProtection="1">
      <alignment horizontal="right" vertical="center"/>
      <protection hidden="1"/>
    </xf>
    <xf numFmtId="0" fontId="7" fillId="0" borderId="15" xfId="4" applyFont="1" applyBorder="1" applyAlignment="1" applyProtection="1">
      <alignment horizontal="right" vertical="center"/>
      <protection hidden="1"/>
    </xf>
    <xf numFmtId="49" fontId="4" fillId="0" borderId="17" xfId="4" applyNumberFormat="1" applyFont="1" applyFill="1" applyBorder="1" applyAlignment="1" applyProtection="1">
      <alignment horizontal="left" vertical="center"/>
      <protection locked="0" hidden="1"/>
    </xf>
    <xf numFmtId="49" fontId="4" fillId="0" borderId="18" xfId="4" applyNumberFormat="1" applyFont="1" applyFill="1" applyBorder="1" applyAlignment="1" applyProtection="1">
      <alignment horizontal="left" vertical="center"/>
      <protection locked="0" hidden="1"/>
    </xf>
    <xf numFmtId="49" fontId="4" fillId="0" borderId="19" xfId="4" applyNumberFormat="1" applyFont="1" applyFill="1" applyBorder="1" applyAlignment="1" applyProtection="1">
      <alignment horizontal="left" vertical="center"/>
      <protection locked="0" hidden="1"/>
    </xf>
    <xf numFmtId="0" fontId="23" fillId="0" borderId="0" xfId="6" applyFont="1" applyBorder="1" applyAlignment="1" applyProtection="1">
      <alignment horizontal="left"/>
      <protection hidden="1"/>
    </xf>
    <xf numFmtId="0" fontId="16" fillId="0" borderId="0" xfId="6" applyFont="1" applyBorder="1" applyAlignment="1" applyProtection="1">
      <alignment horizontal="left"/>
      <protection hidden="1"/>
    </xf>
    <xf numFmtId="0" fontId="16" fillId="0" borderId="15" xfId="6" applyFont="1" applyBorder="1" applyAlignment="1" applyProtection="1">
      <alignment horizontal="left"/>
      <protection hidden="1"/>
    </xf>
    <xf numFmtId="0" fontId="12" fillId="0" borderId="22" xfId="4" applyFont="1" applyBorder="1" applyAlignment="1"/>
    <xf numFmtId="0" fontId="12" fillId="0" borderId="8" xfId="4" applyFont="1" applyBorder="1" applyAlignment="1"/>
    <xf numFmtId="0" fontId="7" fillId="0" borderId="8" xfId="4" applyFont="1" applyBorder="1" applyAlignment="1" applyProtection="1">
      <alignment vertical="center"/>
      <protection hidden="1"/>
    </xf>
    <xf numFmtId="0" fontId="7" fillId="0" borderId="23" xfId="4" applyFont="1" applyBorder="1" applyAlignment="1" applyProtection="1">
      <alignment horizontal="center" vertical="top"/>
      <protection hidden="1"/>
    </xf>
    <xf numFmtId="0" fontId="7" fillId="0" borderId="24" xfId="4" applyFont="1" applyBorder="1" applyAlignment="1" applyProtection="1">
      <alignment horizontal="center" vertical="top"/>
      <protection hidden="1"/>
    </xf>
    <xf numFmtId="49" fontId="4" fillId="0" borderId="17" xfId="4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4" applyNumberFormat="1" applyFont="1" applyFill="1" applyBorder="1" applyAlignment="1" applyProtection="1">
      <alignment horizontal="center" vertical="center"/>
      <protection locked="0" hidden="1"/>
    </xf>
    <xf numFmtId="0" fontId="4" fillId="0" borderId="17" xfId="4" applyFont="1" applyFill="1" applyBorder="1" applyAlignment="1" applyProtection="1">
      <alignment horizontal="left" vertical="center"/>
      <protection locked="0" hidden="1"/>
    </xf>
    <xf numFmtId="0" fontId="4" fillId="0" borderId="18" xfId="4" applyFont="1" applyFill="1" applyBorder="1" applyAlignment="1" applyProtection="1">
      <alignment horizontal="left" vertical="center"/>
      <protection locked="0" hidden="1"/>
    </xf>
    <xf numFmtId="0" fontId="4" fillId="0" borderId="19" xfId="4" applyFont="1" applyFill="1" applyBorder="1" applyAlignment="1" applyProtection="1">
      <alignment horizontal="left" vertical="center"/>
      <protection locked="0" hidden="1"/>
    </xf>
    <xf numFmtId="0" fontId="7" fillId="0" borderId="8" xfId="4" applyFont="1" applyBorder="1" applyAlignment="1" applyProtection="1">
      <alignment horizontal="center" vertical="top"/>
      <protection hidden="1"/>
    </xf>
    <xf numFmtId="0" fontId="4" fillId="0" borderId="17" xfId="4" applyFont="1" applyFill="1" applyBorder="1" applyAlignment="1" applyProtection="1">
      <alignment horizontal="center" vertical="center"/>
      <protection locked="0" hidden="1"/>
    </xf>
    <xf numFmtId="0" fontId="4" fillId="0" borderId="18" xfId="4" applyFont="1" applyFill="1" applyBorder="1" applyAlignment="1" applyProtection="1">
      <alignment horizontal="center" vertical="center"/>
      <protection locked="0" hidden="1"/>
    </xf>
    <xf numFmtId="0" fontId="4" fillId="0" borderId="19" xfId="4" applyFont="1" applyFill="1" applyBorder="1" applyAlignment="1" applyProtection="1">
      <alignment horizontal="center" vertical="center"/>
      <protection locked="0" hidden="1"/>
    </xf>
    <xf numFmtId="0" fontId="7" fillId="0" borderId="8" xfId="4" applyFont="1" applyBorder="1" applyAlignment="1" applyProtection="1">
      <alignment horizontal="center" vertical="top" wrapText="1"/>
      <protection hidden="1"/>
    </xf>
    <xf numFmtId="0" fontId="7" fillId="0" borderId="0" xfId="4" applyFont="1" applyBorder="1" applyAlignment="1" applyProtection="1">
      <alignment horizontal="right" vertical="center"/>
      <protection hidden="1"/>
    </xf>
    <xf numFmtId="0" fontId="5" fillId="0" borderId="7" xfId="4" applyFont="1" applyBorder="1" applyAlignment="1" applyProtection="1">
      <alignment horizontal="center" vertical="center"/>
      <protection hidden="1"/>
    </xf>
    <xf numFmtId="0" fontId="5" fillId="0" borderId="0" xfId="4" applyFont="1" applyBorder="1" applyAlignment="1" applyProtection="1">
      <alignment horizontal="center" vertical="center"/>
      <protection hidden="1"/>
    </xf>
    <xf numFmtId="0" fontId="7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6" fillId="0" borderId="17" xfId="1" applyFill="1" applyBorder="1" applyAlignment="1" applyProtection="1">
      <protection locked="0" hidden="1"/>
    </xf>
    <xf numFmtId="0" fontId="15" fillId="0" borderId="18" xfId="1" applyFont="1" applyFill="1" applyBorder="1" applyAlignment="1" applyProtection="1">
      <protection locked="0" hidden="1"/>
    </xf>
    <xf numFmtId="0" fontId="15" fillId="0" borderId="19" xfId="1" applyFont="1" applyFill="1" applyBorder="1" applyAlignment="1" applyProtection="1">
      <protection locked="0" hidden="1"/>
    </xf>
    <xf numFmtId="0" fontId="5" fillId="0" borderId="7" xfId="4" applyFont="1" applyBorder="1" applyAlignment="1" applyProtection="1">
      <alignment horizontal="right" vertical="center"/>
      <protection hidden="1"/>
    </xf>
    <xf numFmtId="1" fontId="4" fillId="0" borderId="17" xfId="4" applyNumberFormat="1" applyFont="1" applyFill="1" applyBorder="1" applyAlignment="1" applyProtection="1">
      <alignment horizontal="center" vertical="center"/>
      <protection locked="0" hidden="1"/>
    </xf>
    <xf numFmtId="1" fontId="4" fillId="0" borderId="19" xfId="4" applyNumberFormat="1" applyFont="1" applyFill="1" applyBorder="1" applyAlignment="1" applyProtection="1">
      <alignment horizontal="center" vertical="center"/>
      <protection locked="0" hidden="1"/>
    </xf>
    <xf numFmtId="0" fontId="7" fillId="0" borderId="0" xfId="4" applyFont="1" applyBorder="1" applyAlignment="1" applyProtection="1">
      <alignment horizontal="right" vertical="center" wrapText="1"/>
      <protection hidden="1"/>
    </xf>
    <xf numFmtId="0" fontId="4" fillId="0" borderId="7" xfId="4" applyFont="1" applyFill="1" applyBorder="1" applyAlignment="1" applyProtection="1">
      <alignment horizontal="left" vertical="center" wrapText="1"/>
      <protection hidden="1"/>
    </xf>
    <xf numFmtId="0" fontId="4" fillId="0" borderId="0" xfId="4" applyFont="1" applyFill="1" applyBorder="1" applyAlignment="1" applyProtection="1">
      <alignment horizontal="left" vertical="center" wrapText="1"/>
      <protection hidden="1"/>
    </xf>
    <xf numFmtId="0" fontId="4" fillId="0" borderId="15" xfId="4" applyFont="1" applyFill="1" applyBorder="1" applyAlignment="1" applyProtection="1">
      <alignment horizontal="left" vertical="center" wrapText="1"/>
      <protection hidden="1"/>
    </xf>
    <xf numFmtId="0" fontId="13" fillId="0" borderId="7" xfId="4" applyFont="1" applyBorder="1" applyAlignment="1" applyProtection="1">
      <alignment horizontal="center" vertical="center" wrapText="1"/>
      <protection hidden="1"/>
    </xf>
    <xf numFmtId="0" fontId="13" fillId="0" borderId="0" xfId="4" applyFont="1" applyBorder="1" applyAlignment="1" applyProtection="1">
      <alignment horizontal="center" vertical="center" wrapText="1"/>
      <protection hidden="1"/>
    </xf>
    <xf numFmtId="0" fontId="13" fillId="0" borderId="15" xfId="4" applyFont="1" applyBorder="1" applyAlignment="1" applyProtection="1">
      <alignment horizontal="center" vertical="center" wrapText="1"/>
      <protection hidden="1"/>
    </xf>
    <xf numFmtId="0" fontId="5" fillId="0" borderId="7" xfId="4" applyFont="1" applyBorder="1" applyAlignment="1" applyProtection="1">
      <alignment horizontal="right" vertical="center" wrapText="1"/>
      <protection hidden="1"/>
    </xf>
    <xf numFmtId="0" fontId="5" fillId="0" borderId="15" xfId="4" applyFont="1" applyBorder="1" applyAlignment="1" applyProtection="1">
      <alignment horizontal="right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7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 applyProtection="1">
      <alignment horizontal="center" vertical="top" wrapText="1"/>
      <protection hidden="1"/>
    </xf>
    <xf numFmtId="0" fontId="9" fillId="0" borderId="12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9" fillId="0" borderId="21" xfId="0" applyFont="1" applyFill="1" applyBorder="1" applyAlignment="1" applyProtection="1">
      <alignment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vertical="center"/>
    </xf>
    <xf numFmtId="0" fontId="17" fillId="0" borderId="21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vertical="center"/>
    </xf>
    <xf numFmtId="0" fontId="17" fillId="0" borderId="3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5" fillId="0" borderId="13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0" borderId="37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0" xfId="3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31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9" fillId="0" borderId="0" xfId="6" applyFont="1" applyFill="1" applyBorder="1" applyAlignment="1" applyProtection="1">
      <alignment horizontal="center" vertical="center"/>
      <protection hidden="1"/>
    </xf>
    <xf numFmtId="0" fontId="20" fillId="0" borderId="0" xfId="6" applyFont="1" applyFill="1" applyBorder="1" applyAlignment="1" applyProtection="1">
      <alignment horizontal="center" vertical="center"/>
      <protection hidden="1"/>
    </xf>
    <xf numFmtId="14" fontId="20" fillId="0" borderId="0" xfId="6" applyNumberFormat="1" applyFont="1" applyFill="1" applyBorder="1" applyAlignment="1" applyProtection="1">
      <alignment horizontal="center" vertical="center"/>
      <protection locked="0" hidden="1"/>
    </xf>
    <xf numFmtId="0" fontId="1" fillId="0" borderId="0" xfId="6" applyFont="1" applyFill="1" applyBorder="1" applyAlignment="1">
      <alignment vertical="center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9" fillId="0" borderId="0" xfId="0" applyFont="1" applyAlignment="1"/>
    <xf numFmtId="0" fontId="17" fillId="0" borderId="0" xfId="0" applyFont="1" applyAlignment="1">
      <alignment horizontal="left"/>
    </xf>
    <xf numFmtId="0" fontId="17" fillId="0" borderId="0" xfId="0" applyNumberFormat="1" applyFont="1" applyAlignment="1">
      <alignment horizontal="left" vertical="top" wrapText="1"/>
    </xf>
    <xf numFmtId="0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/>
    </xf>
  </cellXfs>
  <cellStyles count="7">
    <cellStyle name="Hyperlink" xfId="1" builtinId="8"/>
    <cellStyle name="Normal" xfId="0" builtinId="0"/>
    <cellStyle name="Normal 2" xfId="2"/>
    <cellStyle name="Normal 3" xfId="3"/>
    <cellStyle name="Normal_TFI-POD" xfId="4"/>
    <cellStyle name="Obično_Knjiga2" xfId="5"/>
    <cellStyle name="Style 1" xfId="6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zoomScaleNormal="100" zoomScaleSheetLayoutView="110" workbookViewId="0">
      <selection sqref="A1:C1"/>
    </sheetView>
  </sheetViews>
  <sheetFormatPr defaultRowHeight="12.75" x14ac:dyDescent="0.2"/>
  <cols>
    <col min="1" max="1" width="11.28515625" style="11" customWidth="1"/>
    <col min="2" max="2" width="14.140625" style="11" customWidth="1"/>
    <col min="3" max="4" width="9.140625" style="11"/>
    <col min="5" max="5" width="9.85546875" style="11" bestFit="1" customWidth="1"/>
    <col min="6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 x14ac:dyDescent="0.25">
      <c r="A1" s="145" t="s">
        <v>39</v>
      </c>
      <c r="B1" s="146"/>
      <c r="C1" s="146"/>
      <c r="D1" s="72"/>
      <c r="E1" s="72"/>
      <c r="F1" s="72"/>
      <c r="G1" s="72"/>
      <c r="H1" s="72"/>
      <c r="I1" s="73"/>
      <c r="J1" s="10"/>
      <c r="K1" s="10"/>
      <c r="L1" s="10"/>
    </row>
    <row r="2" spans="1:12" ht="12.75" customHeight="1" x14ac:dyDescent="0.2">
      <c r="A2" s="173" t="s">
        <v>40</v>
      </c>
      <c r="B2" s="174"/>
      <c r="C2" s="174"/>
      <c r="D2" s="175"/>
      <c r="E2" s="105" t="s">
        <v>38</v>
      </c>
      <c r="F2" s="12"/>
      <c r="G2" s="13" t="s">
        <v>1</v>
      </c>
      <c r="H2" s="105" t="s">
        <v>314</v>
      </c>
      <c r="I2" s="74"/>
      <c r="J2" s="10"/>
      <c r="K2" s="10"/>
      <c r="L2" s="10"/>
    </row>
    <row r="3" spans="1:12" x14ac:dyDescent="0.2">
      <c r="A3" s="75"/>
      <c r="B3" s="14"/>
      <c r="C3" s="14"/>
      <c r="D3" s="14"/>
      <c r="E3" s="15"/>
      <c r="F3" s="15"/>
      <c r="G3" s="14"/>
      <c r="H3" s="14"/>
      <c r="I3" s="76"/>
      <c r="J3" s="10"/>
      <c r="K3" s="10"/>
      <c r="L3" s="10"/>
    </row>
    <row r="4" spans="1:12" ht="15" customHeight="1" x14ac:dyDescent="0.2">
      <c r="A4" s="176" t="s">
        <v>41</v>
      </c>
      <c r="B4" s="177"/>
      <c r="C4" s="177"/>
      <c r="D4" s="177"/>
      <c r="E4" s="177"/>
      <c r="F4" s="177"/>
      <c r="G4" s="177"/>
      <c r="H4" s="177"/>
      <c r="I4" s="178"/>
      <c r="J4" s="10"/>
      <c r="K4" s="10"/>
      <c r="L4" s="10"/>
    </row>
    <row r="5" spans="1:12" x14ac:dyDescent="0.2">
      <c r="A5" s="77"/>
      <c r="B5" s="16"/>
      <c r="C5" s="16"/>
      <c r="D5" s="16"/>
      <c r="E5" s="17"/>
      <c r="F5" s="78"/>
      <c r="G5" s="18"/>
      <c r="H5" s="19"/>
      <c r="I5" s="79"/>
      <c r="J5" s="10"/>
      <c r="K5" s="10"/>
      <c r="L5" s="10"/>
    </row>
    <row r="6" spans="1:12" x14ac:dyDescent="0.2">
      <c r="A6" s="137" t="s">
        <v>42</v>
      </c>
      <c r="B6" s="138"/>
      <c r="C6" s="150" t="s">
        <v>6</v>
      </c>
      <c r="D6" s="151"/>
      <c r="E6" s="28"/>
      <c r="F6" s="28"/>
      <c r="G6" s="28"/>
      <c r="H6" s="28"/>
      <c r="I6" s="80"/>
      <c r="J6" s="10"/>
      <c r="K6" s="10"/>
      <c r="L6" s="10"/>
    </row>
    <row r="7" spans="1:12" x14ac:dyDescent="0.2">
      <c r="A7" s="81"/>
      <c r="B7" s="22"/>
      <c r="C7" s="16"/>
      <c r="D7" s="16"/>
      <c r="E7" s="28"/>
      <c r="F7" s="28"/>
      <c r="G7" s="28"/>
      <c r="H7" s="28"/>
      <c r="I7" s="80"/>
      <c r="J7" s="10"/>
      <c r="K7" s="10"/>
      <c r="L7" s="10"/>
    </row>
    <row r="8" spans="1:12" ht="12.75" customHeight="1" x14ac:dyDescent="0.2">
      <c r="A8" s="179" t="s">
        <v>43</v>
      </c>
      <c r="B8" s="180"/>
      <c r="C8" s="150" t="s">
        <v>7</v>
      </c>
      <c r="D8" s="151"/>
      <c r="E8" s="28"/>
      <c r="F8" s="28"/>
      <c r="G8" s="28"/>
      <c r="H8" s="28"/>
      <c r="I8" s="82"/>
      <c r="J8" s="10"/>
      <c r="K8" s="10"/>
      <c r="L8" s="10"/>
    </row>
    <row r="9" spans="1:12" x14ac:dyDescent="0.2">
      <c r="A9" s="83"/>
      <c r="B9" s="44"/>
      <c r="C9" s="20"/>
      <c r="D9" s="26"/>
      <c r="E9" s="16"/>
      <c r="F9" s="16"/>
      <c r="G9" s="16"/>
      <c r="H9" s="16"/>
      <c r="I9" s="82"/>
      <c r="J9" s="10"/>
      <c r="K9" s="10"/>
      <c r="L9" s="10"/>
    </row>
    <row r="10" spans="1:12" ht="12.75" customHeight="1" x14ac:dyDescent="0.2">
      <c r="A10" s="132" t="s">
        <v>44</v>
      </c>
      <c r="B10" s="172"/>
      <c r="C10" s="150" t="s">
        <v>8</v>
      </c>
      <c r="D10" s="151"/>
      <c r="E10" s="16"/>
      <c r="F10" s="16"/>
      <c r="G10" s="16"/>
      <c r="H10" s="16"/>
      <c r="I10" s="82"/>
      <c r="J10" s="10"/>
      <c r="K10" s="10"/>
      <c r="L10" s="10"/>
    </row>
    <row r="11" spans="1:12" x14ac:dyDescent="0.2">
      <c r="A11" s="132"/>
      <c r="B11" s="172"/>
      <c r="C11" s="16"/>
      <c r="D11" s="16"/>
      <c r="E11" s="16"/>
      <c r="F11" s="16"/>
      <c r="G11" s="16"/>
      <c r="H11" s="16"/>
      <c r="I11" s="82"/>
      <c r="J11" s="10"/>
      <c r="K11" s="10"/>
      <c r="L11" s="10"/>
    </row>
    <row r="12" spans="1:12" x14ac:dyDescent="0.2">
      <c r="A12" s="137" t="s">
        <v>45</v>
      </c>
      <c r="B12" s="138"/>
      <c r="C12" s="152" t="s">
        <v>9</v>
      </c>
      <c r="D12" s="153"/>
      <c r="E12" s="153"/>
      <c r="F12" s="153"/>
      <c r="G12" s="153"/>
      <c r="H12" s="153"/>
      <c r="I12" s="154"/>
      <c r="J12" s="10"/>
      <c r="K12" s="10"/>
      <c r="L12" s="10"/>
    </row>
    <row r="13" spans="1:12" x14ac:dyDescent="0.2">
      <c r="A13" s="81"/>
      <c r="B13" s="22"/>
      <c r="C13" s="21"/>
      <c r="D13" s="16"/>
      <c r="E13" s="16"/>
      <c r="F13" s="16"/>
      <c r="G13" s="16"/>
      <c r="H13" s="16"/>
      <c r="I13" s="82"/>
      <c r="J13" s="10"/>
      <c r="K13" s="10"/>
      <c r="L13" s="10"/>
    </row>
    <row r="14" spans="1:12" x14ac:dyDescent="0.2">
      <c r="A14" s="137" t="s">
        <v>46</v>
      </c>
      <c r="B14" s="138"/>
      <c r="C14" s="170">
        <v>48000</v>
      </c>
      <c r="D14" s="171"/>
      <c r="E14" s="16"/>
      <c r="F14" s="152" t="s">
        <v>10</v>
      </c>
      <c r="G14" s="153"/>
      <c r="H14" s="153"/>
      <c r="I14" s="154"/>
      <c r="J14" s="10"/>
      <c r="K14" s="10"/>
      <c r="L14" s="10"/>
    </row>
    <row r="15" spans="1:12" x14ac:dyDescent="0.2">
      <c r="A15" s="81"/>
      <c r="B15" s="22"/>
      <c r="C15" s="16"/>
      <c r="D15" s="16"/>
      <c r="E15" s="16"/>
      <c r="F15" s="16"/>
      <c r="G15" s="16"/>
      <c r="H15" s="16"/>
      <c r="I15" s="82"/>
      <c r="J15" s="10"/>
      <c r="K15" s="10"/>
      <c r="L15" s="10"/>
    </row>
    <row r="16" spans="1:12" x14ac:dyDescent="0.2">
      <c r="A16" s="137" t="s">
        <v>47</v>
      </c>
      <c r="B16" s="138"/>
      <c r="C16" s="152" t="s">
        <v>11</v>
      </c>
      <c r="D16" s="153"/>
      <c r="E16" s="153"/>
      <c r="F16" s="153"/>
      <c r="G16" s="153"/>
      <c r="H16" s="153"/>
      <c r="I16" s="154"/>
      <c r="J16" s="10"/>
      <c r="K16" s="10"/>
      <c r="L16" s="10"/>
    </row>
    <row r="17" spans="1:12" x14ac:dyDescent="0.2">
      <c r="A17" s="81"/>
      <c r="B17" s="22"/>
      <c r="C17" s="16"/>
      <c r="D17" s="16"/>
      <c r="E17" s="16"/>
      <c r="F17" s="16"/>
      <c r="G17" s="16"/>
      <c r="H17" s="16"/>
      <c r="I17" s="82"/>
      <c r="J17" s="10"/>
      <c r="K17" s="10"/>
      <c r="L17" s="10"/>
    </row>
    <row r="18" spans="1:12" x14ac:dyDescent="0.2">
      <c r="A18" s="137" t="s">
        <v>48</v>
      </c>
      <c r="B18" s="138"/>
      <c r="C18" s="166" t="s">
        <v>12</v>
      </c>
      <c r="D18" s="167"/>
      <c r="E18" s="167"/>
      <c r="F18" s="167"/>
      <c r="G18" s="167"/>
      <c r="H18" s="167"/>
      <c r="I18" s="168"/>
      <c r="J18" s="10"/>
      <c r="K18" s="10"/>
      <c r="L18" s="10"/>
    </row>
    <row r="19" spans="1:12" x14ac:dyDescent="0.2">
      <c r="A19" s="81"/>
      <c r="B19" s="22"/>
      <c r="C19" s="21"/>
      <c r="D19" s="16"/>
      <c r="E19" s="16"/>
      <c r="F19" s="16"/>
      <c r="G19" s="16"/>
      <c r="H19" s="16"/>
      <c r="I19" s="82"/>
      <c r="J19" s="10"/>
      <c r="K19" s="10"/>
      <c r="L19" s="10"/>
    </row>
    <row r="20" spans="1:12" x14ac:dyDescent="0.2">
      <c r="A20" s="169" t="s">
        <v>72</v>
      </c>
      <c r="B20" s="138"/>
      <c r="C20" s="166" t="s">
        <v>13</v>
      </c>
      <c r="D20" s="167"/>
      <c r="E20" s="167"/>
      <c r="F20" s="167"/>
      <c r="G20" s="167"/>
      <c r="H20" s="167"/>
      <c r="I20" s="168"/>
      <c r="J20" s="10"/>
      <c r="K20" s="10"/>
      <c r="L20" s="10"/>
    </row>
    <row r="21" spans="1:12" x14ac:dyDescent="0.2">
      <c r="A21" s="81"/>
      <c r="B21" s="22"/>
      <c r="C21" s="21"/>
      <c r="D21" s="16"/>
      <c r="E21" s="16"/>
      <c r="F21" s="16"/>
      <c r="G21" s="16"/>
      <c r="H21" s="16"/>
      <c r="I21" s="82"/>
      <c r="J21" s="10"/>
      <c r="K21" s="10"/>
      <c r="L21" s="10"/>
    </row>
    <row r="22" spans="1:12" x14ac:dyDescent="0.2">
      <c r="A22" s="137" t="s">
        <v>49</v>
      </c>
      <c r="B22" s="138"/>
      <c r="C22" s="106">
        <v>201</v>
      </c>
      <c r="D22" s="152" t="s">
        <v>10</v>
      </c>
      <c r="E22" s="153"/>
      <c r="F22" s="154"/>
      <c r="G22" s="137"/>
      <c r="H22" s="160"/>
      <c r="I22" s="84"/>
      <c r="J22" s="10"/>
      <c r="K22" s="10"/>
      <c r="L22" s="10"/>
    </row>
    <row r="23" spans="1:12" x14ac:dyDescent="0.2">
      <c r="A23" s="81"/>
      <c r="B23" s="22"/>
      <c r="C23" s="16"/>
      <c r="D23" s="24"/>
      <c r="E23" s="24"/>
      <c r="F23" s="24"/>
      <c r="G23" s="24"/>
      <c r="H23" s="16"/>
      <c r="I23" s="82"/>
      <c r="J23" s="10"/>
      <c r="K23" s="10"/>
      <c r="L23" s="10"/>
    </row>
    <row r="24" spans="1:12" x14ac:dyDescent="0.2">
      <c r="A24" s="137" t="s">
        <v>50</v>
      </c>
      <c r="B24" s="138"/>
      <c r="C24" s="106">
        <v>6</v>
      </c>
      <c r="D24" s="152" t="s">
        <v>14</v>
      </c>
      <c r="E24" s="153"/>
      <c r="F24" s="153"/>
      <c r="G24" s="154"/>
      <c r="H24" s="45" t="s">
        <v>51</v>
      </c>
      <c r="I24" s="128">
        <v>6377</v>
      </c>
      <c r="J24" s="10"/>
      <c r="K24" s="10"/>
      <c r="L24" s="10"/>
    </row>
    <row r="25" spans="1:12" x14ac:dyDescent="0.2">
      <c r="A25" s="81"/>
      <c r="B25" s="22"/>
      <c r="C25" s="16"/>
      <c r="D25" s="24"/>
      <c r="E25" s="24"/>
      <c r="F25" s="24"/>
      <c r="G25" s="22"/>
      <c r="H25" s="22" t="s">
        <v>52</v>
      </c>
      <c r="I25" s="85"/>
      <c r="J25" s="10"/>
      <c r="K25" s="10"/>
      <c r="L25" s="10"/>
    </row>
    <row r="26" spans="1:12" x14ac:dyDescent="0.2">
      <c r="A26" s="137" t="s">
        <v>53</v>
      </c>
      <c r="B26" s="138"/>
      <c r="C26" s="107" t="s">
        <v>54</v>
      </c>
      <c r="D26" s="25"/>
      <c r="E26" s="32"/>
      <c r="F26" s="24"/>
      <c r="G26" s="160" t="s">
        <v>55</v>
      </c>
      <c r="H26" s="138"/>
      <c r="I26" s="108" t="s">
        <v>15</v>
      </c>
      <c r="J26" s="10"/>
      <c r="K26" s="10"/>
      <c r="L26" s="10"/>
    </row>
    <row r="27" spans="1:12" x14ac:dyDescent="0.2">
      <c r="A27" s="81"/>
      <c r="B27" s="22"/>
      <c r="C27" s="16"/>
      <c r="D27" s="24"/>
      <c r="E27" s="24"/>
      <c r="F27" s="24"/>
      <c r="G27" s="24"/>
      <c r="H27" s="16"/>
      <c r="I27" s="86"/>
      <c r="J27" s="10"/>
      <c r="K27" s="10"/>
      <c r="L27" s="10"/>
    </row>
    <row r="28" spans="1:12" x14ac:dyDescent="0.2">
      <c r="A28" s="161" t="s">
        <v>56</v>
      </c>
      <c r="B28" s="162"/>
      <c r="C28" s="162"/>
      <c r="D28" s="162"/>
      <c r="E28" s="163"/>
      <c r="F28" s="163"/>
      <c r="G28" s="163"/>
      <c r="H28" s="164" t="s">
        <v>57</v>
      </c>
      <c r="I28" s="165"/>
      <c r="J28" s="10"/>
      <c r="K28" s="10"/>
      <c r="L28" s="10"/>
    </row>
    <row r="29" spans="1:12" x14ac:dyDescent="0.2">
      <c r="A29" s="87"/>
      <c r="B29" s="32"/>
      <c r="C29" s="32"/>
      <c r="D29" s="26"/>
      <c r="E29" s="16"/>
      <c r="F29" s="16"/>
      <c r="G29" s="16"/>
      <c r="H29" s="27"/>
      <c r="I29" s="86"/>
      <c r="J29" s="10"/>
      <c r="K29" s="10"/>
      <c r="L29" s="10"/>
    </row>
    <row r="30" spans="1:12" x14ac:dyDescent="0.2">
      <c r="A30" s="156" t="s">
        <v>16</v>
      </c>
      <c r="B30" s="157"/>
      <c r="C30" s="157"/>
      <c r="D30" s="158"/>
      <c r="E30" s="156" t="s">
        <v>17</v>
      </c>
      <c r="F30" s="157"/>
      <c r="G30" s="158"/>
      <c r="H30" s="150" t="s">
        <v>18</v>
      </c>
      <c r="I30" s="151"/>
      <c r="J30" s="10"/>
      <c r="K30" s="10"/>
      <c r="L30" s="10"/>
    </row>
    <row r="31" spans="1:12" x14ac:dyDescent="0.2">
      <c r="A31" s="117"/>
      <c r="B31" s="31"/>
      <c r="C31" s="30"/>
      <c r="D31" s="159"/>
      <c r="E31" s="159"/>
      <c r="F31" s="159"/>
      <c r="G31" s="159"/>
      <c r="H31" s="31"/>
      <c r="I31" s="114"/>
      <c r="J31" s="10"/>
      <c r="K31" s="10"/>
      <c r="L31" s="10"/>
    </row>
    <row r="32" spans="1:12" x14ac:dyDescent="0.2">
      <c r="A32" s="156" t="s">
        <v>19</v>
      </c>
      <c r="B32" s="157"/>
      <c r="C32" s="157"/>
      <c r="D32" s="158"/>
      <c r="E32" s="156" t="s">
        <v>17</v>
      </c>
      <c r="F32" s="157"/>
      <c r="G32" s="158"/>
      <c r="H32" s="150" t="s">
        <v>20</v>
      </c>
      <c r="I32" s="151"/>
      <c r="J32" s="10"/>
      <c r="K32" s="10"/>
      <c r="L32" s="10"/>
    </row>
    <row r="33" spans="1:12" x14ac:dyDescent="0.2">
      <c r="A33" s="117"/>
      <c r="B33" s="31"/>
      <c r="C33" s="30"/>
      <c r="D33" s="118"/>
      <c r="E33" s="118"/>
      <c r="F33" s="118"/>
      <c r="G33" s="119"/>
      <c r="H33" s="31"/>
      <c r="I33" s="115"/>
      <c r="J33" s="10"/>
      <c r="K33" s="10"/>
      <c r="L33" s="10"/>
    </row>
    <row r="34" spans="1:12" x14ac:dyDescent="0.2">
      <c r="A34" s="156" t="s">
        <v>21</v>
      </c>
      <c r="B34" s="157"/>
      <c r="C34" s="157"/>
      <c r="D34" s="158"/>
      <c r="E34" s="156" t="s">
        <v>22</v>
      </c>
      <c r="F34" s="157"/>
      <c r="G34" s="158"/>
      <c r="H34" s="150" t="s">
        <v>23</v>
      </c>
      <c r="I34" s="151"/>
      <c r="J34" s="10"/>
      <c r="K34" s="10"/>
      <c r="L34" s="10"/>
    </row>
    <row r="35" spans="1:12" x14ac:dyDescent="0.2">
      <c r="A35" s="117"/>
      <c r="B35" s="31"/>
      <c r="C35" s="30"/>
      <c r="D35" s="118"/>
      <c r="E35" s="118"/>
      <c r="F35" s="118"/>
      <c r="G35" s="119"/>
      <c r="H35" s="31"/>
      <c r="I35" s="115"/>
      <c r="J35" s="10"/>
      <c r="K35" s="10"/>
      <c r="L35" s="10"/>
    </row>
    <row r="36" spans="1:12" x14ac:dyDescent="0.2">
      <c r="A36" s="156" t="s">
        <v>24</v>
      </c>
      <c r="B36" s="157"/>
      <c r="C36" s="157"/>
      <c r="D36" s="158"/>
      <c r="E36" s="156" t="s">
        <v>25</v>
      </c>
      <c r="F36" s="157"/>
      <c r="G36" s="158"/>
      <c r="H36" s="150" t="s">
        <v>26</v>
      </c>
      <c r="I36" s="151"/>
      <c r="J36" s="10"/>
      <c r="K36" s="10"/>
      <c r="L36" s="10"/>
    </row>
    <row r="37" spans="1:12" x14ac:dyDescent="0.2">
      <c r="A37" s="120"/>
      <c r="B37" s="30"/>
      <c r="C37" s="155"/>
      <c r="D37" s="155"/>
      <c r="E37" s="31"/>
      <c r="F37" s="155"/>
      <c r="G37" s="155"/>
      <c r="H37" s="31"/>
      <c r="I37" s="116"/>
      <c r="J37" s="10"/>
      <c r="K37" s="10"/>
      <c r="L37" s="10"/>
    </row>
    <row r="38" spans="1:12" x14ac:dyDescent="0.2">
      <c r="A38" s="156" t="s">
        <v>27</v>
      </c>
      <c r="B38" s="157"/>
      <c r="C38" s="157"/>
      <c r="D38" s="158"/>
      <c r="E38" s="156" t="s">
        <v>28</v>
      </c>
      <c r="F38" s="157"/>
      <c r="G38" s="158"/>
      <c r="H38" s="150" t="s">
        <v>29</v>
      </c>
      <c r="I38" s="151"/>
      <c r="J38" s="10"/>
      <c r="K38" s="10"/>
      <c r="L38" s="10"/>
    </row>
    <row r="39" spans="1:12" x14ac:dyDescent="0.2">
      <c r="A39" s="120"/>
      <c r="B39" s="30"/>
      <c r="C39" s="30"/>
      <c r="D39" s="31"/>
      <c r="E39" s="31"/>
      <c r="F39" s="30"/>
      <c r="G39" s="31"/>
      <c r="H39" s="31"/>
      <c r="I39" s="116"/>
      <c r="J39" s="10"/>
      <c r="K39" s="10"/>
      <c r="L39" s="10"/>
    </row>
    <row r="40" spans="1:12" x14ac:dyDescent="0.2">
      <c r="A40" s="156" t="s">
        <v>30</v>
      </c>
      <c r="B40" s="157"/>
      <c r="C40" s="157"/>
      <c r="D40" s="158"/>
      <c r="E40" s="156" t="s">
        <v>31</v>
      </c>
      <c r="F40" s="157"/>
      <c r="G40" s="158"/>
      <c r="H40" s="150" t="s">
        <v>32</v>
      </c>
      <c r="I40" s="151"/>
      <c r="J40" s="10"/>
      <c r="K40" s="10"/>
      <c r="L40" s="10"/>
    </row>
    <row r="41" spans="1:12" x14ac:dyDescent="0.2">
      <c r="A41" s="109"/>
      <c r="B41" s="32"/>
      <c r="C41" s="32"/>
      <c r="D41" s="32"/>
      <c r="E41" s="23"/>
      <c r="F41" s="110"/>
      <c r="G41" s="110"/>
      <c r="H41" s="111"/>
      <c r="I41" s="89"/>
      <c r="J41" s="10"/>
      <c r="K41" s="10"/>
      <c r="L41" s="10"/>
    </row>
    <row r="42" spans="1:12" x14ac:dyDescent="0.2">
      <c r="A42" s="88"/>
      <c r="B42" s="29"/>
      <c r="C42" s="30"/>
      <c r="D42" s="31"/>
      <c r="E42" s="16"/>
      <c r="F42" s="30"/>
      <c r="G42" s="31"/>
      <c r="H42" s="16"/>
      <c r="I42" s="82"/>
      <c r="J42" s="10"/>
      <c r="K42" s="10"/>
      <c r="L42" s="10"/>
    </row>
    <row r="43" spans="1:12" x14ac:dyDescent="0.2">
      <c r="A43" s="90"/>
      <c r="B43" s="33"/>
      <c r="C43" s="33"/>
      <c r="D43" s="20"/>
      <c r="E43" s="20"/>
      <c r="F43" s="33"/>
      <c r="G43" s="20"/>
      <c r="H43" s="20"/>
      <c r="I43" s="91"/>
      <c r="J43" s="10"/>
      <c r="K43" s="10"/>
      <c r="L43" s="10"/>
    </row>
    <row r="44" spans="1:12" ht="12.75" customHeight="1" x14ac:dyDescent="0.2">
      <c r="A44" s="132" t="s">
        <v>58</v>
      </c>
      <c r="B44" s="133"/>
      <c r="C44" s="150"/>
      <c r="D44" s="151"/>
      <c r="E44" s="26"/>
      <c r="F44" s="152"/>
      <c r="G44" s="153"/>
      <c r="H44" s="153"/>
      <c r="I44" s="154"/>
      <c r="J44" s="10"/>
      <c r="K44" s="10"/>
      <c r="L44" s="10"/>
    </row>
    <row r="45" spans="1:12" x14ac:dyDescent="0.2">
      <c r="A45" s="88"/>
      <c r="B45" s="29"/>
      <c r="C45" s="155"/>
      <c r="D45" s="155"/>
      <c r="E45" s="16"/>
      <c r="F45" s="155"/>
      <c r="G45" s="155"/>
      <c r="H45" s="34"/>
      <c r="I45" s="92"/>
      <c r="J45" s="10"/>
      <c r="K45" s="10"/>
      <c r="L45" s="10"/>
    </row>
    <row r="46" spans="1:12" ht="12.75" customHeight="1" x14ac:dyDescent="0.2">
      <c r="A46" s="132" t="s">
        <v>59</v>
      </c>
      <c r="B46" s="133"/>
      <c r="C46" s="152" t="s">
        <v>33</v>
      </c>
      <c r="D46" s="153"/>
      <c r="E46" s="153"/>
      <c r="F46" s="153"/>
      <c r="G46" s="153"/>
      <c r="H46" s="153"/>
      <c r="I46" s="154"/>
      <c r="J46" s="10"/>
      <c r="K46" s="10"/>
      <c r="L46" s="10"/>
    </row>
    <row r="47" spans="1:12" x14ac:dyDescent="0.2">
      <c r="A47" s="81"/>
      <c r="B47" s="22"/>
      <c r="C47" s="21" t="s">
        <v>60</v>
      </c>
      <c r="D47" s="16"/>
      <c r="E47" s="16"/>
      <c r="F47" s="16"/>
      <c r="G47" s="16"/>
      <c r="H47" s="16"/>
      <c r="I47" s="82"/>
      <c r="J47" s="10"/>
      <c r="K47" s="10"/>
      <c r="L47" s="10"/>
    </row>
    <row r="48" spans="1:12" x14ac:dyDescent="0.2">
      <c r="A48" s="132" t="s">
        <v>61</v>
      </c>
      <c r="B48" s="133"/>
      <c r="C48" s="139" t="s">
        <v>34</v>
      </c>
      <c r="D48" s="140"/>
      <c r="E48" s="141"/>
      <c r="F48" s="16"/>
      <c r="G48" s="45" t="s">
        <v>62</v>
      </c>
      <c r="H48" s="139" t="s">
        <v>35</v>
      </c>
      <c r="I48" s="141"/>
      <c r="J48" s="10"/>
      <c r="K48" s="10"/>
      <c r="L48" s="10"/>
    </row>
    <row r="49" spans="1:12" x14ac:dyDescent="0.2">
      <c r="A49" s="81"/>
      <c r="B49" s="22"/>
      <c r="C49" s="21"/>
      <c r="D49" s="16"/>
      <c r="E49" s="16"/>
      <c r="F49" s="16"/>
      <c r="G49" s="16"/>
      <c r="H49" s="16"/>
      <c r="I49" s="82"/>
      <c r="J49" s="10"/>
      <c r="K49" s="10"/>
      <c r="L49" s="10"/>
    </row>
    <row r="50" spans="1:12" ht="12.75" customHeight="1" x14ac:dyDescent="0.2">
      <c r="A50" s="132" t="s">
        <v>63</v>
      </c>
      <c r="B50" s="133"/>
      <c r="C50" s="134" t="s">
        <v>36</v>
      </c>
      <c r="D50" s="135"/>
      <c r="E50" s="135"/>
      <c r="F50" s="135"/>
      <c r="G50" s="135"/>
      <c r="H50" s="135"/>
      <c r="I50" s="136"/>
      <c r="J50" s="10"/>
      <c r="K50" s="10"/>
      <c r="L50" s="10"/>
    </row>
    <row r="51" spans="1:12" x14ac:dyDescent="0.2">
      <c r="A51" s="81"/>
      <c r="B51" s="22"/>
      <c r="C51" s="16"/>
      <c r="D51" s="16"/>
      <c r="E51" s="16"/>
      <c r="F51" s="16"/>
      <c r="G51" s="16"/>
      <c r="H51" s="16"/>
      <c r="I51" s="82"/>
      <c r="J51" s="10"/>
      <c r="K51" s="10"/>
      <c r="L51" s="10"/>
    </row>
    <row r="52" spans="1:12" x14ac:dyDescent="0.2">
      <c r="A52" s="137" t="s">
        <v>64</v>
      </c>
      <c r="B52" s="138"/>
      <c r="C52" s="139" t="s">
        <v>37</v>
      </c>
      <c r="D52" s="140"/>
      <c r="E52" s="140"/>
      <c r="F52" s="140"/>
      <c r="G52" s="140"/>
      <c r="H52" s="140"/>
      <c r="I52" s="141"/>
      <c r="J52" s="10"/>
      <c r="K52" s="10"/>
      <c r="L52" s="10"/>
    </row>
    <row r="53" spans="1:12" x14ac:dyDescent="0.2">
      <c r="A53" s="93"/>
      <c r="B53" s="20"/>
      <c r="C53" s="147" t="s">
        <v>65</v>
      </c>
      <c r="D53" s="147"/>
      <c r="E53" s="147"/>
      <c r="F53" s="147"/>
      <c r="G53" s="147"/>
      <c r="H53" s="147"/>
      <c r="I53" s="94"/>
      <c r="J53" s="10"/>
      <c r="K53" s="10"/>
      <c r="L53" s="10"/>
    </row>
    <row r="54" spans="1:12" x14ac:dyDescent="0.2">
      <c r="A54" s="93"/>
      <c r="B54" s="20"/>
      <c r="C54" s="35"/>
      <c r="D54" s="35"/>
      <c r="E54" s="35"/>
      <c r="F54" s="35"/>
      <c r="G54" s="35"/>
      <c r="H54" s="35"/>
      <c r="I54" s="94"/>
      <c r="J54" s="10"/>
      <c r="K54" s="10"/>
      <c r="L54" s="10"/>
    </row>
    <row r="55" spans="1:12" x14ac:dyDescent="0.2">
      <c r="A55" s="93"/>
      <c r="B55" s="142" t="s">
        <v>66</v>
      </c>
      <c r="C55" s="142"/>
      <c r="D55" s="142"/>
      <c r="E55" s="142"/>
      <c r="F55" s="43"/>
      <c r="G55" s="43"/>
      <c r="H55" s="43"/>
      <c r="I55" s="95"/>
      <c r="J55" s="10"/>
      <c r="K55" s="10"/>
      <c r="L55" s="10"/>
    </row>
    <row r="56" spans="1:12" x14ac:dyDescent="0.2">
      <c r="A56" s="93"/>
      <c r="B56" s="143" t="s">
        <v>67</v>
      </c>
      <c r="C56" s="143"/>
      <c r="D56" s="143"/>
      <c r="E56" s="143"/>
      <c r="F56" s="143"/>
      <c r="G56" s="143"/>
      <c r="H56" s="143"/>
      <c r="I56" s="144"/>
      <c r="J56" s="10"/>
      <c r="K56" s="10"/>
      <c r="L56" s="10"/>
    </row>
    <row r="57" spans="1:12" x14ac:dyDescent="0.2">
      <c r="A57" s="93"/>
      <c r="B57" s="143" t="s">
        <v>68</v>
      </c>
      <c r="C57" s="143"/>
      <c r="D57" s="143"/>
      <c r="E57" s="143"/>
      <c r="F57" s="143"/>
      <c r="G57" s="143"/>
      <c r="H57" s="143"/>
      <c r="I57" s="95"/>
      <c r="J57" s="10"/>
      <c r="K57" s="10"/>
      <c r="L57" s="10"/>
    </row>
    <row r="58" spans="1:12" x14ac:dyDescent="0.2">
      <c r="A58" s="93"/>
      <c r="B58" s="143" t="s">
        <v>69</v>
      </c>
      <c r="C58" s="143"/>
      <c r="D58" s="143"/>
      <c r="E58" s="143"/>
      <c r="F58" s="143"/>
      <c r="G58" s="143"/>
      <c r="H58" s="143"/>
      <c r="I58" s="144"/>
      <c r="J58" s="10"/>
      <c r="K58" s="10"/>
      <c r="L58" s="10"/>
    </row>
    <row r="59" spans="1:12" x14ac:dyDescent="0.2">
      <c r="A59" s="93"/>
      <c r="B59" s="143" t="s">
        <v>70</v>
      </c>
      <c r="C59" s="143"/>
      <c r="D59" s="143"/>
      <c r="E59" s="143"/>
      <c r="F59" s="143"/>
      <c r="G59" s="143"/>
      <c r="H59" s="143"/>
      <c r="I59" s="144"/>
      <c r="J59" s="10"/>
      <c r="K59" s="10"/>
      <c r="L59" s="10"/>
    </row>
    <row r="60" spans="1:12" x14ac:dyDescent="0.2">
      <c r="A60" s="93"/>
      <c r="B60" s="96"/>
      <c r="C60" s="97"/>
      <c r="D60" s="97"/>
      <c r="E60" s="97"/>
      <c r="F60" s="97"/>
      <c r="G60" s="97"/>
      <c r="H60" s="97"/>
      <c r="I60" s="98"/>
      <c r="J60" s="10"/>
      <c r="K60" s="10"/>
      <c r="L60" s="10"/>
    </row>
    <row r="61" spans="1:12" ht="13.5" thickBot="1" x14ac:dyDescent="0.25">
      <c r="A61" s="99" t="s">
        <v>2</v>
      </c>
      <c r="B61" s="16"/>
      <c r="C61" s="16"/>
      <c r="D61" s="16"/>
      <c r="E61" s="16"/>
      <c r="F61" s="16"/>
      <c r="G61" s="36"/>
      <c r="H61" s="37"/>
      <c r="I61" s="100"/>
      <c r="J61" s="10"/>
      <c r="K61" s="10"/>
      <c r="L61" s="10"/>
    </row>
    <row r="62" spans="1:12" x14ac:dyDescent="0.2">
      <c r="A62" s="77"/>
      <c r="B62" s="16"/>
      <c r="C62" s="16"/>
      <c r="D62" s="16"/>
      <c r="E62" s="20" t="s">
        <v>3</v>
      </c>
      <c r="F62" s="32"/>
      <c r="G62" s="148" t="s">
        <v>71</v>
      </c>
      <c r="H62" s="148"/>
      <c r="I62" s="149"/>
      <c r="J62" s="10"/>
      <c r="K62" s="10"/>
      <c r="L62" s="10"/>
    </row>
    <row r="63" spans="1:12" x14ac:dyDescent="0.2">
      <c r="A63" s="101"/>
      <c r="B63" s="102"/>
      <c r="C63" s="103"/>
      <c r="D63" s="103"/>
      <c r="E63" s="103"/>
      <c r="F63" s="103"/>
      <c r="G63" s="131"/>
      <c r="H63" s="131"/>
      <c r="I63" s="104"/>
      <c r="J63" s="10"/>
      <c r="K63" s="10"/>
      <c r="L63" s="10"/>
    </row>
  </sheetData>
  <mergeCells count="73"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40:I40"/>
    <mergeCell ref="A34:D34"/>
    <mergeCell ref="E34:G34"/>
    <mergeCell ref="H34:I34"/>
    <mergeCell ref="A36:D36"/>
    <mergeCell ref="E36:G36"/>
    <mergeCell ref="H36:I36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A48:B48"/>
    <mergeCell ref="C48:E48"/>
    <mergeCell ref="H48:I48"/>
    <mergeCell ref="A1:C1"/>
    <mergeCell ref="C53:H53"/>
    <mergeCell ref="G62:I62"/>
    <mergeCell ref="A46:B46"/>
    <mergeCell ref="A44:B44"/>
    <mergeCell ref="C44:D44"/>
    <mergeCell ref="F44:I44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zoomScaleNormal="100" zoomScaleSheetLayoutView="110" workbookViewId="0">
      <selection sqref="A1:K1"/>
    </sheetView>
  </sheetViews>
  <sheetFormatPr defaultRowHeight="12.75" x14ac:dyDescent="0.2"/>
  <cols>
    <col min="1" max="8" width="9.140625" style="46"/>
    <col min="9" max="9" width="9.28515625" style="46" bestFit="1" customWidth="1"/>
    <col min="10" max="11" width="11.140625" style="46" bestFit="1" customWidth="1"/>
    <col min="12" max="16384" width="9.140625" style="46"/>
  </cols>
  <sheetData>
    <row r="1" spans="1:11" ht="15.75" x14ac:dyDescent="0.2">
      <c r="A1" s="191" t="s">
        <v>73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2.75" customHeight="1" x14ac:dyDescent="0.2">
      <c r="A2" s="192" t="s">
        <v>315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1" x14ac:dyDescent="0.2">
      <c r="A3" s="193" t="s">
        <v>324</v>
      </c>
      <c r="B3" s="194"/>
      <c r="C3" s="194"/>
      <c r="D3" s="194"/>
      <c r="E3" s="194"/>
      <c r="F3" s="194"/>
      <c r="G3" s="194"/>
      <c r="H3" s="194"/>
      <c r="I3" s="194"/>
      <c r="J3" s="194"/>
      <c r="K3" s="195"/>
    </row>
    <row r="4" spans="1:11" ht="24" customHeight="1" x14ac:dyDescent="0.2">
      <c r="A4" s="196" t="s">
        <v>74</v>
      </c>
      <c r="B4" s="197"/>
      <c r="C4" s="197"/>
      <c r="D4" s="197"/>
      <c r="E4" s="197"/>
      <c r="F4" s="197"/>
      <c r="G4" s="197"/>
      <c r="H4" s="198"/>
      <c r="I4" s="51" t="s">
        <v>75</v>
      </c>
      <c r="J4" s="52" t="s">
        <v>317</v>
      </c>
      <c r="K4" s="53" t="s">
        <v>76</v>
      </c>
    </row>
    <row r="5" spans="1:11" x14ac:dyDescent="0.2">
      <c r="A5" s="181">
        <v>1</v>
      </c>
      <c r="B5" s="181"/>
      <c r="C5" s="181"/>
      <c r="D5" s="181"/>
      <c r="E5" s="181"/>
      <c r="F5" s="181"/>
      <c r="G5" s="181"/>
      <c r="H5" s="181"/>
      <c r="I5" s="50">
        <v>2</v>
      </c>
      <c r="J5" s="49">
        <v>3</v>
      </c>
      <c r="K5" s="49">
        <v>4</v>
      </c>
    </row>
    <row r="6" spans="1:11" x14ac:dyDescent="0.2">
      <c r="A6" s="182" t="s">
        <v>176</v>
      </c>
      <c r="B6" s="183"/>
      <c r="C6" s="183"/>
      <c r="D6" s="183"/>
      <c r="E6" s="183"/>
      <c r="F6" s="183"/>
      <c r="G6" s="183"/>
      <c r="H6" s="183"/>
      <c r="I6" s="183"/>
      <c r="J6" s="183"/>
      <c r="K6" s="184"/>
    </row>
    <row r="7" spans="1:11" x14ac:dyDescent="0.2">
      <c r="A7" s="185" t="s">
        <v>77</v>
      </c>
      <c r="B7" s="186"/>
      <c r="C7" s="186"/>
      <c r="D7" s="186"/>
      <c r="E7" s="186"/>
      <c r="F7" s="186"/>
      <c r="G7" s="186"/>
      <c r="H7" s="187"/>
      <c r="I7" s="3">
        <v>1</v>
      </c>
      <c r="J7" s="6"/>
      <c r="K7" s="6"/>
    </row>
    <row r="8" spans="1:11" x14ac:dyDescent="0.2">
      <c r="A8" s="188" t="s">
        <v>78</v>
      </c>
      <c r="B8" s="189"/>
      <c r="C8" s="189"/>
      <c r="D8" s="189"/>
      <c r="E8" s="189"/>
      <c r="F8" s="189"/>
      <c r="G8" s="189"/>
      <c r="H8" s="190"/>
      <c r="I8" s="1">
        <v>2</v>
      </c>
      <c r="J8" s="47">
        <f>J9+J16+J26+J35+J39</f>
        <v>2056625198</v>
      </c>
      <c r="K8" s="47">
        <f>K9+K16+K26+K35+K39</f>
        <v>1928731591</v>
      </c>
    </row>
    <row r="9" spans="1:11" x14ac:dyDescent="0.2">
      <c r="A9" s="199" t="s">
        <v>79</v>
      </c>
      <c r="B9" s="200"/>
      <c r="C9" s="200"/>
      <c r="D9" s="200"/>
      <c r="E9" s="200"/>
      <c r="F9" s="200"/>
      <c r="G9" s="200"/>
      <c r="H9" s="201"/>
      <c r="I9" s="1">
        <v>3</v>
      </c>
      <c r="J9" s="47">
        <f>SUM(J10:J15)</f>
        <v>352332661</v>
      </c>
      <c r="K9" s="47">
        <f>SUM(K10:K15)</f>
        <v>351346331</v>
      </c>
    </row>
    <row r="10" spans="1:11" x14ac:dyDescent="0.2">
      <c r="A10" s="199" t="s">
        <v>80</v>
      </c>
      <c r="B10" s="200"/>
      <c r="C10" s="200"/>
      <c r="D10" s="200"/>
      <c r="E10" s="200"/>
      <c r="F10" s="200"/>
      <c r="G10" s="200"/>
      <c r="H10" s="201"/>
      <c r="I10" s="1">
        <v>4</v>
      </c>
      <c r="J10" s="7">
        <v>4235380</v>
      </c>
      <c r="K10" s="7">
        <v>5647170</v>
      </c>
    </row>
    <row r="11" spans="1:11" x14ac:dyDescent="0.2">
      <c r="A11" s="199" t="s">
        <v>81</v>
      </c>
      <c r="B11" s="200"/>
      <c r="C11" s="200"/>
      <c r="D11" s="200"/>
      <c r="E11" s="200"/>
      <c r="F11" s="200"/>
      <c r="G11" s="200"/>
      <c r="H11" s="201"/>
      <c r="I11" s="1">
        <v>5</v>
      </c>
      <c r="J11" s="7">
        <v>285308114</v>
      </c>
      <c r="K11" s="7">
        <v>276565446</v>
      </c>
    </row>
    <row r="12" spans="1:11" x14ac:dyDescent="0.2">
      <c r="A12" s="199" t="s">
        <v>0</v>
      </c>
      <c r="B12" s="200"/>
      <c r="C12" s="200"/>
      <c r="D12" s="200"/>
      <c r="E12" s="200"/>
      <c r="F12" s="200"/>
      <c r="G12" s="200"/>
      <c r="H12" s="201"/>
      <c r="I12" s="1">
        <v>6</v>
      </c>
      <c r="J12" s="7">
        <v>44293000</v>
      </c>
      <c r="K12" s="7">
        <v>48263000</v>
      </c>
    </row>
    <row r="13" spans="1:11" x14ac:dyDescent="0.2">
      <c r="A13" s="199" t="s">
        <v>82</v>
      </c>
      <c r="B13" s="200"/>
      <c r="C13" s="200"/>
      <c r="D13" s="200"/>
      <c r="E13" s="200"/>
      <c r="F13" s="200"/>
      <c r="G13" s="200"/>
      <c r="H13" s="201"/>
      <c r="I13" s="1">
        <v>7</v>
      </c>
      <c r="J13" s="7">
        <v>0</v>
      </c>
      <c r="K13" s="7">
        <v>0</v>
      </c>
    </row>
    <row r="14" spans="1:11" x14ac:dyDescent="0.2">
      <c r="A14" s="199" t="s">
        <v>83</v>
      </c>
      <c r="B14" s="200"/>
      <c r="C14" s="200"/>
      <c r="D14" s="200"/>
      <c r="E14" s="200"/>
      <c r="F14" s="200"/>
      <c r="G14" s="200"/>
      <c r="H14" s="201"/>
      <c r="I14" s="1">
        <v>8</v>
      </c>
      <c r="J14" s="7">
        <v>18496167</v>
      </c>
      <c r="K14" s="7">
        <v>20870715</v>
      </c>
    </row>
    <row r="15" spans="1:11" x14ac:dyDescent="0.2">
      <c r="A15" s="199" t="s">
        <v>84</v>
      </c>
      <c r="B15" s="200"/>
      <c r="C15" s="200"/>
      <c r="D15" s="200"/>
      <c r="E15" s="200"/>
      <c r="F15" s="200"/>
      <c r="G15" s="200"/>
      <c r="H15" s="201"/>
      <c r="I15" s="1">
        <v>9</v>
      </c>
      <c r="J15" s="7">
        <v>0</v>
      </c>
      <c r="K15" s="7">
        <v>0</v>
      </c>
    </row>
    <row r="16" spans="1:11" x14ac:dyDescent="0.2">
      <c r="A16" s="199" t="s">
        <v>85</v>
      </c>
      <c r="B16" s="200"/>
      <c r="C16" s="200"/>
      <c r="D16" s="200"/>
      <c r="E16" s="200"/>
      <c r="F16" s="200"/>
      <c r="G16" s="200"/>
      <c r="H16" s="201"/>
      <c r="I16" s="1">
        <v>10</v>
      </c>
      <c r="J16" s="47">
        <f>SUM(J17:J25)</f>
        <v>1642820313</v>
      </c>
      <c r="K16" s="47">
        <f>SUM(K17:K25)</f>
        <v>1523782212</v>
      </c>
    </row>
    <row r="17" spans="1:11" x14ac:dyDescent="0.2">
      <c r="A17" s="199" t="s">
        <v>86</v>
      </c>
      <c r="B17" s="200"/>
      <c r="C17" s="200"/>
      <c r="D17" s="200"/>
      <c r="E17" s="200"/>
      <c r="F17" s="200"/>
      <c r="G17" s="200"/>
      <c r="H17" s="201"/>
      <c r="I17" s="1">
        <v>11</v>
      </c>
      <c r="J17" s="7">
        <v>176061299</v>
      </c>
      <c r="K17" s="7">
        <v>147613046</v>
      </c>
    </row>
    <row r="18" spans="1:11" x14ac:dyDescent="0.2">
      <c r="A18" s="199" t="s">
        <v>87</v>
      </c>
      <c r="B18" s="200"/>
      <c r="C18" s="200"/>
      <c r="D18" s="200"/>
      <c r="E18" s="200"/>
      <c r="F18" s="200"/>
      <c r="G18" s="200"/>
      <c r="H18" s="201"/>
      <c r="I18" s="1">
        <v>12</v>
      </c>
      <c r="J18" s="7">
        <v>966278616</v>
      </c>
      <c r="K18" s="7">
        <v>877174067</v>
      </c>
    </row>
    <row r="19" spans="1:11" x14ac:dyDescent="0.2">
      <c r="A19" s="199" t="s">
        <v>88</v>
      </c>
      <c r="B19" s="200"/>
      <c r="C19" s="200"/>
      <c r="D19" s="200"/>
      <c r="E19" s="200"/>
      <c r="F19" s="200"/>
      <c r="G19" s="200"/>
      <c r="H19" s="201"/>
      <c r="I19" s="1">
        <v>13</v>
      </c>
      <c r="J19" s="7">
        <v>418780995</v>
      </c>
      <c r="K19" s="7">
        <v>416714661</v>
      </c>
    </row>
    <row r="20" spans="1:11" x14ac:dyDescent="0.2">
      <c r="A20" s="199" t="s">
        <v>89</v>
      </c>
      <c r="B20" s="200"/>
      <c r="C20" s="200"/>
      <c r="D20" s="200"/>
      <c r="E20" s="200"/>
      <c r="F20" s="200"/>
      <c r="G20" s="200"/>
      <c r="H20" s="201"/>
      <c r="I20" s="1">
        <v>14</v>
      </c>
      <c r="J20" s="7">
        <v>23292232</v>
      </c>
      <c r="K20" s="7">
        <v>21307633</v>
      </c>
    </row>
    <row r="21" spans="1:11" x14ac:dyDescent="0.2">
      <c r="A21" s="199" t="s">
        <v>90</v>
      </c>
      <c r="B21" s="200"/>
      <c r="C21" s="200"/>
      <c r="D21" s="200"/>
      <c r="E21" s="200"/>
      <c r="F21" s="200"/>
      <c r="G21" s="200"/>
      <c r="H21" s="201"/>
      <c r="I21" s="1">
        <v>15</v>
      </c>
      <c r="J21" s="7">
        <v>0</v>
      </c>
      <c r="K21" s="7">
        <v>0</v>
      </c>
    </row>
    <row r="22" spans="1:11" x14ac:dyDescent="0.2">
      <c r="A22" s="199" t="s">
        <v>91</v>
      </c>
      <c r="B22" s="200"/>
      <c r="C22" s="200"/>
      <c r="D22" s="200"/>
      <c r="E22" s="200"/>
      <c r="F22" s="200"/>
      <c r="G22" s="200"/>
      <c r="H22" s="201"/>
      <c r="I22" s="1">
        <v>16</v>
      </c>
      <c r="J22" s="7">
        <v>5361777</v>
      </c>
      <c r="K22" s="7">
        <v>13219507</v>
      </c>
    </row>
    <row r="23" spans="1:11" x14ac:dyDescent="0.2">
      <c r="A23" s="199" t="s">
        <v>92</v>
      </c>
      <c r="B23" s="200"/>
      <c r="C23" s="200"/>
      <c r="D23" s="200"/>
      <c r="E23" s="200"/>
      <c r="F23" s="200"/>
      <c r="G23" s="200"/>
      <c r="H23" s="201"/>
      <c r="I23" s="1">
        <v>17</v>
      </c>
      <c r="J23" s="7">
        <v>49188929</v>
      </c>
      <c r="K23" s="7">
        <v>43912925</v>
      </c>
    </row>
    <row r="24" spans="1:11" x14ac:dyDescent="0.2">
      <c r="A24" s="199" t="s">
        <v>93</v>
      </c>
      <c r="B24" s="200"/>
      <c r="C24" s="200"/>
      <c r="D24" s="200"/>
      <c r="E24" s="200"/>
      <c r="F24" s="200"/>
      <c r="G24" s="200"/>
      <c r="H24" s="201"/>
      <c r="I24" s="1">
        <v>18</v>
      </c>
      <c r="J24" s="7">
        <v>3856465</v>
      </c>
      <c r="K24" s="7">
        <v>3840373</v>
      </c>
    </row>
    <row r="25" spans="1:11" x14ac:dyDescent="0.2">
      <c r="A25" s="199" t="s">
        <v>94</v>
      </c>
      <c r="B25" s="200"/>
      <c r="C25" s="200"/>
      <c r="D25" s="200"/>
      <c r="E25" s="200"/>
      <c r="F25" s="200"/>
      <c r="G25" s="200"/>
      <c r="H25" s="201"/>
      <c r="I25" s="1">
        <v>19</v>
      </c>
      <c r="J25" s="7">
        <v>0</v>
      </c>
      <c r="K25" s="7">
        <v>0</v>
      </c>
    </row>
    <row r="26" spans="1:11" x14ac:dyDescent="0.2">
      <c r="A26" s="199" t="s">
        <v>95</v>
      </c>
      <c r="B26" s="200"/>
      <c r="C26" s="200"/>
      <c r="D26" s="200"/>
      <c r="E26" s="200"/>
      <c r="F26" s="200"/>
      <c r="G26" s="200"/>
      <c r="H26" s="201"/>
      <c r="I26" s="1">
        <v>20</v>
      </c>
      <c r="J26" s="47">
        <f>SUM(J27:J34)</f>
        <v>9142431</v>
      </c>
      <c r="K26" s="47">
        <f>SUM(K27:K34)</f>
        <v>4325987</v>
      </c>
    </row>
    <row r="27" spans="1:11" x14ac:dyDescent="0.2">
      <c r="A27" s="199" t="s">
        <v>96</v>
      </c>
      <c r="B27" s="200"/>
      <c r="C27" s="200"/>
      <c r="D27" s="200"/>
      <c r="E27" s="200"/>
      <c r="F27" s="200"/>
      <c r="G27" s="200"/>
      <c r="H27" s="201"/>
      <c r="I27" s="1">
        <v>21</v>
      </c>
      <c r="J27" s="7">
        <v>0</v>
      </c>
      <c r="K27" s="7">
        <v>0</v>
      </c>
    </row>
    <row r="28" spans="1:11" x14ac:dyDescent="0.2">
      <c r="A28" s="199" t="s">
        <v>97</v>
      </c>
      <c r="B28" s="200"/>
      <c r="C28" s="200"/>
      <c r="D28" s="200"/>
      <c r="E28" s="200"/>
      <c r="F28" s="200"/>
      <c r="G28" s="200"/>
      <c r="H28" s="201"/>
      <c r="I28" s="1">
        <v>22</v>
      </c>
      <c r="J28" s="7">
        <v>0</v>
      </c>
      <c r="K28" s="7">
        <v>0</v>
      </c>
    </row>
    <row r="29" spans="1:11" x14ac:dyDescent="0.2">
      <c r="A29" s="199" t="s">
        <v>98</v>
      </c>
      <c r="B29" s="200"/>
      <c r="C29" s="200"/>
      <c r="D29" s="200"/>
      <c r="E29" s="200"/>
      <c r="F29" s="200"/>
      <c r="G29" s="200"/>
      <c r="H29" s="201"/>
      <c r="I29" s="1">
        <v>23</v>
      </c>
      <c r="J29" s="7">
        <v>330000</v>
      </c>
      <c r="K29" s="7">
        <v>330000</v>
      </c>
    </row>
    <row r="30" spans="1:11" x14ac:dyDescent="0.2">
      <c r="A30" s="199" t="s">
        <v>99</v>
      </c>
      <c r="B30" s="200"/>
      <c r="C30" s="200"/>
      <c r="D30" s="200"/>
      <c r="E30" s="200"/>
      <c r="F30" s="200"/>
      <c r="G30" s="200"/>
      <c r="H30" s="201"/>
      <c r="I30" s="1">
        <v>24</v>
      </c>
      <c r="J30" s="7">
        <v>0</v>
      </c>
      <c r="K30" s="7">
        <v>0</v>
      </c>
    </row>
    <row r="31" spans="1:11" x14ac:dyDescent="0.2">
      <c r="A31" s="199" t="s">
        <v>100</v>
      </c>
      <c r="B31" s="200"/>
      <c r="C31" s="200"/>
      <c r="D31" s="200"/>
      <c r="E31" s="200"/>
      <c r="F31" s="200"/>
      <c r="G31" s="200"/>
      <c r="H31" s="201"/>
      <c r="I31" s="1">
        <v>25</v>
      </c>
      <c r="J31" s="7">
        <v>1274116</v>
      </c>
      <c r="K31" s="7">
        <v>180351</v>
      </c>
    </row>
    <row r="32" spans="1:11" x14ac:dyDescent="0.2">
      <c r="A32" s="199" t="s">
        <v>101</v>
      </c>
      <c r="B32" s="200"/>
      <c r="C32" s="200"/>
      <c r="D32" s="200"/>
      <c r="E32" s="200"/>
      <c r="F32" s="200"/>
      <c r="G32" s="200"/>
      <c r="H32" s="201"/>
      <c r="I32" s="1">
        <v>26</v>
      </c>
      <c r="J32" s="7">
        <v>7538295</v>
      </c>
      <c r="K32" s="7">
        <v>3815636</v>
      </c>
    </row>
    <row r="33" spans="1:11" x14ac:dyDescent="0.2">
      <c r="A33" s="199" t="s">
        <v>102</v>
      </c>
      <c r="B33" s="200"/>
      <c r="C33" s="200"/>
      <c r="D33" s="200"/>
      <c r="E33" s="200"/>
      <c r="F33" s="200"/>
      <c r="G33" s="200"/>
      <c r="H33" s="201"/>
      <c r="I33" s="1">
        <v>27</v>
      </c>
      <c r="J33" s="7">
        <v>20</v>
      </c>
      <c r="K33" s="7">
        <v>0</v>
      </c>
    </row>
    <row r="34" spans="1:11" x14ac:dyDescent="0.2">
      <c r="A34" s="199" t="s">
        <v>103</v>
      </c>
      <c r="B34" s="200"/>
      <c r="C34" s="200"/>
      <c r="D34" s="200"/>
      <c r="E34" s="200"/>
      <c r="F34" s="200"/>
      <c r="G34" s="200"/>
      <c r="H34" s="201"/>
      <c r="I34" s="1">
        <v>28</v>
      </c>
      <c r="J34" s="7">
        <v>0</v>
      </c>
      <c r="K34" s="7">
        <v>0</v>
      </c>
    </row>
    <row r="35" spans="1:11" x14ac:dyDescent="0.2">
      <c r="A35" s="199" t="s">
        <v>104</v>
      </c>
      <c r="B35" s="200"/>
      <c r="C35" s="200"/>
      <c r="D35" s="200"/>
      <c r="E35" s="200"/>
      <c r="F35" s="200"/>
      <c r="G35" s="200"/>
      <c r="H35" s="201"/>
      <c r="I35" s="1">
        <v>29</v>
      </c>
      <c r="J35" s="47">
        <f>SUM(J36:J38)</f>
        <v>0</v>
      </c>
      <c r="K35" s="47">
        <f>SUM(K36:K38)</f>
        <v>0</v>
      </c>
    </row>
    <row r="36" spans="1:11" x14ac:dyDescent="0.2">
      <c r="A36" s="199" t="s">
        <v>105</v>
      </c>
      <c r="B36" s="200"/>
      <c r="C36" s="200"/>
      <c r="D36" s="200"/>
      <c r="E36" s="200"/>
      <c r="F36" s="200"/>
      <c r="G36" s="200"/>
      <c r="H36" s="201"/>
      <c r="I36" s="1">
        <v>30</v>
      </c>
      <c r="J36" s="7">
        <v>0</v>
      </c>
      <c r="K36" s="7">
        <v>0</v>
      </c>
    </row>
    <row r="37" spans="1:11" x14ac:dyDescent="0.2">
      <c r="A37" s="199" t="s">
        <v>106</v>
      </c>
      <c r="B37" s="200"/>
      <c r="C37" s="200"/>
      <c r="D37" s="200"/>
      <c r="E37" s="200"/>
      <c r="F37" s="200"/>
      <c r="G37" s="200"/>
      <c r="H37" s="201"/>
      <c r="I37" s="1">
        <v>31</v>
      </c>
      <c r="J37" s="7">
        <v>0</v>
      </c>
      <c r="K37" s="7">
        <v>0</v>
      </c>
    </row>
    <row r="38" spans="1:11" x14ac:dyDescent="0.2">
      <c r="A38" s="199" t="s">
        <v>107</v>
      </c>
      <c r="B38" s="200"/>
      <c r="C38" s="200"/>
      <c r="D38" s="200"/>
      <c r="E38" s="200"/>
      <c r="F38" s="200"/>
      <c r="G38" s="200"/>
      <c r="H38" s="201"/>
      <c r="I38" s="1">
        <v>32</v>
      </c>
      <c r="J38" s="7">
        <v>0</v>
      </c>
      <c r="K38" s="7">
        <v>0</v>
      </c>
    </row>
    <row r="39" spans="1:11" x14ac:dyDescent="0.2">
      <c r="A39" s="199" t="s">
        <v>108</v>
      </c>
      <c r="B39" s="200"/>
      <c r="C39" s="200"/>
      <c r="D39" s="200"/>
      <c r="E39" s="200"/>
      <c r="F39" s="200"/>
      <c r="G39" s="200"/>
      <c r="H39" s="201"/>
      <c r="I39" s="1">
        <v>33</v>
      </c>
      <c r="J39" s="7">
        <v>52329793</v>
      </c>
      <c r="K39" s="7">
        <v>49277061</v>
      </c>
    </row>
    <row r="40" spans="1:11" x14ac:dyDescent="0.2">
      <c r="A40" s="188" t="s">
        <v>109</v>
      </c>
      <c r="B40" s="189"/>
      <c r="C40" s="189"/>
      <c r="D40" s="189"/>
      <c r="E40" s="189"/>
      <c r="F40" s="189"/>
      <c r="G40" s="189"/>
      <c r="H40" s="190"/>
      <c r="I40" s="1">
        <v>34</v>
      </c>
      <c r="J40" s="47">
        <f>J41+J49+J56+J64</f>
        <v>1933337889</v>
      </c>
      <c r="K40" s="47">
        <f>K41+K49+K56+K64</f>
        <v>1957054620</v>
      </c>
    </row>
    <row r="41" spans="1:11" x14ac:dyDescent="0.2">
      <c r="A41" s="199" t="s">
        <v>110</v>
      </c>
      <c r="B41" s="200"/>
      <c r="C41" s="200"/>
      <c r="D41" s="200"/>
      <c r="E41" s="200"/>
      <c r="F41" s="200"/>
      <c r="G41" s="200"/>
      <c r="H41" s="201"/>
      <c r="I41" s="1">
        <v>35</v>
      </c>
      <c r="J41" s="47">
        <f>SUM(J42:J48)</f>
        <v>700861151</v>
      </c>
      <c r="K41" s="47">
        <f>SUM(K42:K48)</f>
        <v>774215486.88</v>
      </c>
    </row>
    <row r="42" spans="1:11" x14ac:dyDescent="0.2">
      <c r="A42" s="199" t="s">
        <v>111</v>
      </c>
      <c r="B42" s="200"/>
      <c r="C42" s="200"/>
      <c r="D42" s="200"/>
      <c r="E42" s="200"/>
      <c r="F42" s="200"/>
      <c r="G42" s="200"/>
      <c r="H42" s="201"/>
      <c r="I42" s="1">
        <v>36</v>
      </c>
      <c r="J42" s="7">
        <v>222393816</v>
      </c>
      <c r="K42" s="7">
        <v>213149271</v>
      </c>
    </row>
    <row r="43" spans="1:11" x14ac:dyDescent="0.2">
      <c r="A43" s="199" t="s">
        <v>112</v>
      </c>
      <c r="B43" s="200"/>
      <c r="C43" s="200"/>
      <c r="D43" s="200"/>
      <c r="E43" s="200"/>
      <c r="F43" s="200"/>
      <c r="G43" s="200"/>
      <c r="H43" s="201"/>
      <c r="I43" s="1">
        <v>37</v>
      </c>
      <c r="J43" s="7">
        <v>36289847</v>
      </c>
      <c r="K43" s="7">
        <v>50870289</v>
      </c>
    </row>
    <row r="44" spans="1:11" x14ac:dyDescent="0.2">
      <c r="A44" s="199" t="s">
        <v>113</v>
      </c>
      <c r="B44" s="200"/>
      <c r="C44" s="200"/>
      <c r="D44" s="200"/>
      <c r="E44" s="200"/>
      <c r="F44" s="200"/>
      <c r="G44" s="200"/>
      <c r="H44" s="201"/>
      <c r="I44" s="1">
        <v>38</v>
      </c>
      <c r="J44" s="7">
        <v>246637351</v>
      </c>
      <c r="K44" s="7">
        <v>255608587</v>
      </c>
    </row>
    <row r="45" spans="1:11" x14ac:dyDescent="0.2">
      <c r="A45" s="199" t="s">
        <v>114</v>
      </c>
      <c r="B45" s="200"/>
      <c r="C45" s="200"/>
      <c r="D45" s="200"/>
      <c r="E45" s="200"/>
      <c r="F45" s="200"/>
      <c r="G45" s="200"/>
      <c r="H45" s="201"/>
      <c r="I45" s="1">
        <v>39</v>
      </c>
      <c r="J45" s="7">
        <v>186772762</v>
      </c>
      <c r="K45" s="7">
        <v>182170011</v>
      </c>
    </row>
    <row r="46" spans="1:11" x14ac:dyDescent="0.2">
      <c r="A46" s="199" t="s">
        <v>115</v>
      </c>
      <c r="B46" s="200"/>
      <c r="C46" s="200"/>
      <c r="D46" s="200"/>
      <c r="E46" s="200"/>
      <c r="F46" s="200"/>
      <c r="G46" s="200"/>
      <c r="H46" s="201"/>
      <c r="I46" s="1">
        <v>40</v>
      </c>
      <c r="J46" s="7">
        <v>0</v>
      </c>
      <c r="K46" s="7">
        <v>0</v>
      </c>
    </row>
    <row r="47" spans="1:11" x14ac:dyDescent="0.2">
      <c r="A47" s="199" t="s">
        <v>116</v>
      </c>
      <c r="B47" s="200"/>
      <c r="C47" s="200"/>
      <c r="D47" s="200"/>
      <c r="E47" s="200"/>
      <c r="F47" s="200"/>
      <c r="G47" s="200"/>
      <c r="H47" s="201"/>
      <c r="I47" s="1">
        <v>41</v>
      </c>
      <c r="J47" s="7">
        <v>8767375</v>
      </c>
      <c r="K47" s="7">
        <v>72417328.879999995</v>
      </c>
    </row>
    <row r="48" spans="1:11" x14ac:dyDescent="0.2">
      <c r="A48" s="199" t="s">
        <v>117</v>
      </c>
      <c r="B48" s="200"/>
      <c r="C48" s="200"/>
      <c r="D48" s="200"/>
      <c r="E48" s="200"/>
      <c r="F48" s="200"/>
      <c r="G48" s="200"/>
      <c r="H48" s="201"/>
      <c r="I48" s="1">
        <v>42</v>
      </c>
      <c r="J48" s="7">
        <v>0</v>
      </c>
      <c r="K48" s="7">
        <v>0</v>
      </c>
    </row>
    <row r="49" spans="1:11" x14ac:dyDescent="0.2">
      <c r="A49" s="199" t="s">
        <v>118</v>
      </c>
      <c r="B49" s="200"/>
      <c r="C49" s="200"/>
      <c r="D49" s="200"/>
      <c r="E49" s="200"/>
      <c r="F49" s="200"/>
      <c r="G49" s="200"/>
      <c r="H49" s="201"/>
      <c r="I49" s="1">
        <v>43</v>
      </c>
      <c r="J49" s="47">
        <f>SUM(J50:J55)</f>
        <v>991603792</v>
      </c>
      <c r="K49" s="47">
        <f>SUM(K50:K55)</f>
        <v>1023259887</v>
      </c>
    </row>
    <row r="50" spans="1:11" x14ac:dyDescent="0.2">
      <c r="A50" s="199" t="s">
        <v>119</v>
      </c>
      <c r="B50" s="200"/>
      <c r="C50" s="200"/>
      <c r="D50" s="200"/>
      <c r="E50" s="200"/>
      <c r="F50" s="200"/>
      <c r="G50" s="200"/>
      <c r="H50" s="201"/>
      <c r="I50" s="1">
        <v>44</v>
      </c>
      <c r="J50" s="7">
        <v>0</v>
      </c>
      <c r="K50" s="7">
        <v>0</v>
      </c>
    </row>
    <row r="51" spans="1:11" x14ac:dyDescent="0.2">
      <c r="A51" s="199" t="s">
        <v>120</v>
      </c>
      <c r="B51" s="200"/>
      <c r="C51" s="200"/>
      <c r="D51" s="200"/>
      <c r="E51" s="200"/>
      <c r="F51" s="200"/>
      <c r="G51" s="200"/>
      <c r="H51" s="201"/>
      <c r="I51" s="1">
        <v>45</v>
      </c>
      <c r="J51" s="7">
        <v>946272822</v>
      </c>
      <c r="K51" s="7">
        <v>973003796</v>
      </c>
    </row>
    <row r="52" spans="1:11" x14ac:dyDescent="0.2">
      <c r="A52" s="199" t="s">
        <v>121</v>
      </c>
      <c r="B52" s="200"/>
      <c r="C52" s="200"/>
      <c r="D52" s="200"/>
      <c r="E52" s="200"/>
      <c r="F52" s="200"/>
      <c r="G52" s="200"/>
      <c r="H52" s="201"/>
      <c r="I52" s="1">
        <v>46</v>
      </c>
      <c r="J52" s="7">
        <v>0</v>
      </c>
      <c r="K52" s="7">
        <v>0</v>
      </c>
    </row>
    <row r="53" spans="1:11" x14ac:dyDescent="0.2">
      <c r="A53" s="199" t="s">
        <v>122</v>
      </c>
      <c r="B53" s="200"/>
      <c r="C53" s="200"/>
      <c r="D53" s="200"/>
      <c r="E53" s="200"/>
      <c r="F53" s="200"/>
      <c r="G53" s="200"/>
      <c r="H53" s="201"/>
      <c r="I53" s="1">
        <v>47</v>
      </c>
      <c r="J53" s="7">
        <v>2518619</v>
      </c>
      <c r="K53" s="7">
        <v>2699482</v>
      </c>
    </row>
    <row r="54" spans="1:11" x14ac:dyDescent="0.2">
      <c r="A54" s="199" t="s">
        <v>123</v>
      </c>
      <c r="B54" s="200"/>
      <c r="C54" s="200"/>
      <c r="D54" s="200"/>
      <c r="E54" s="200"/>
      <c r="F54" s="200"/>
      <c r="G54" s="200"/>
      <c r="H54" s="201"/>
      <c r="I54" s="1">
        <v>48</v>
      </c>
      <c r="J54" s="7">
        <v>34687811</v>
      </c>
      <c r="K54" s="7">
        <v>41461590</v>
      </c>
    </row>
    <row r="55" spans="1:11" x14ac:dyDescent="0.2">
      <c r="A55" s="199" t="s">
        <v>124</v>
      </c>
      <c r="B55" s="200"/>
      <c r="C55" s="200"/>
      <c r="D55" s="200"/>
      <c r="E55" s="200"/>
      <c r="F55" s="200"/>
      <c r="G55" s="200"/>
      <c r="H55" s="201"/>
      <c r="I55" s="1">
        <v>49</v>
      </c>
      <c r="J55" s="7">
        <v>8124540</v>
      </c>
      <c r="K55" s="7">
        <v>6095019</v>
      </c>
    </row>
    <row r="56" spans="1:11" x14ac:dyDescent="0.2">
      <c r="A56" s="199" t="s">
        <v>125</v>
      </c>
      <c r="B56" s="200"/>
      <c r="C56" s="200"/>
      <c r="D56" s="200"/>
      <c r="E56" s="200"/>
      <c r="F56" s="200"/>
      <c r="G56" s="200"/>
      <c r="H56" s="201"/>
      <c r="I56" s="1">
        <v>50</v>
      </c>
      <c r="J56" s="47">
        <f>SUM(J57:J63)</f>
        <v>88509487</v>
      </c>
      <c r="K56" s="47">
        <f>SUM(K57:K63)</f>
        <v>13034714.120000005</v>
      </c>
    </row>
    <row r="57" spans="1:11" x14ac:dyDescent="0.2">
      <c r="A57" s="199" t="s">
        <v>126</v>
      </c>
      <c r="B57" s="200"/>
      <c r="C57" s="200"/>
      <c r="D57" s="200"/>
      <c r="E57" s="200"/>
      <c r="F57" s="200"/>
      <c r="G57" s="200"/>
      <c r="H57" s="201"/>
      <c r="I57" s="1">
        <v>51</v>
      </c>
      <c r="J57" s="7">
        <v>0</v>
      </c>
      <c r="K57" s="7">
        <v>0</v>
      </c>
    </row>
    <row r="58" spans="1:11" x14ac:dyDescent="0.2">
      <c r="A58" s="199" t="s">
        <v>127</v>
      </c>
      <c r="B58" s="200"/>
      <c r="C58" s="200"/>
      <c r="D58" s="200"/>
      <c r="E58" s="200"/>
      <c r="F58" s="200"/>
      <c r="G58" s="200"/>
      <c r="H58" s="201"/>
      <c r="I58" s="1">
        <v>52</v>
      </c>
      <c r="J58" s="7">
        <v>0</v>
      </c>
      <c r="K58" s="7">
        <v>0</v>
      </c>
    </row>
    <row r="59" spans="1:11" x14ac:dyDescent="0.2">
      <c r="A59" s="199" t="s">
        <v>128</v>
      </c>
      <c r="B59" s="200"/>
      <c r="C59" s="200"/>
      <c r="D59" s="200"/>
      <c r="E59" s="200"/>
      <c r="F59" s="200"/>
      <c r="G59" s="200"/>
      <c r="H59" s="201"/>
      <c r="I59" s="1">
        <v>53</v>
      </c>
      <c r="J59" s="7">
        <v>0</v>
      </c>
      <c r="K59" s="7">
        <v>0</v>
      </c>
    </row>
    <row r="60" spans="1:11" x14ac:dyDescent="0.2">
      <c r="A60" s="199" t="s">
        <v>99</v>
      </c>
      <c r="B60" s="200"/>
      <c r="C60" s="200"/>
      <c r="D60" s="200"/>
      <c r="E60" s="200"/>
      <c r="F60" s="200"/>
      <c r="G60" s="200"/>
      <c r="H60" s="201"/>
      <c r="I60" s="1">
        <v>54</v>
      </c>
      <c r="J60" s="7">
        <v>0</v>
      </c>
      <c r="K60" s="7">
        <v>0</v>
      </c>
    </row>
    <row r="61" spans="1:11" x14ac:dyDescent="0.2">
      <c r="A61" s="199" t="s">
        <v>100</v>
      </c>
      <c r="B61" s="200"/>
      <c r="C61" s="200"/>
      <c r="D61" s="200"/>
      <c r="E61" s="200"/>
      <c r="F61" s="200"/>
      <c r="G61" s="200"/>
      <c r="H61" s="201"/>
      <c r="I61" s="1">
        <v>55</v>
      </c>
      <c r="J61" s="7">
        <v>41935216</v>
      </c>
      <c r="K61" s="7">
        <v>12221331</v>
      </c>
    </row>
    <row r="62" spans="1:11" x14ac:dyDescent="0.2">
      <c r="A62" s="199" t="s">
        <v>129</v>
      </c>
      <c r="B62" s="200"/>
      <c r="C62" s="200"/>
      <c r="D62" s="200"/>
      <c r="E62" s="200"/>
      <c r="F62" s="200"/>
      <c r="G62" s="200"/>
      <c r="H62" s="201"/>
      <c r="I62" s="1">
        <v>56</v>
      </c>
      <c r="J62" s="7">
        <v>46170596</v>
      </c>
      <c r="K62" s="7">
        <v>173555</v>
      </c>
    </row>
    <row r="63" spans="1:11" x14ac:dyDescent="0.2">
      <c r="A63" s="199" t="s">
        <v>130</v>
      </c>
      <c r="B63" s="200"/>
      <c r="C63" s="200"/>
      <c r="D63" s="200"/>
      <c r="E63" s="200"/>
      <c r="F63" s="200"/>
      <c r="G63" s="200"/>
      <c r="H63" s="201"/>
      <c r="I63" s="1">
        <v>57</v>
      </c>
      <c r="J63" s="7">
        <v>403675</v>
      </c>
      <c r="K63" s="7">
        <v>639828.12000000477</v>
      </c>
    </row>
    <row r="64" spans="1:11" x14ac:dyDescent="0.2">
      <c r="A64" s="199" t="s">
        <v>131</v>
      </c>
      <c r="B64" s="200"/>
      <c r="C64" s="200"/>
      <c r="D64" s="200"/>
      <c r="E64" s="200"/>
      <c r="F64" s="200"/>
      <c r="G64" s="200"/>
      <c r="H64" s="201"/>
      <c r="I64" s="1">
        <v>58</v>
      </c>
      <c r="J64" s="7">
        <v>152363459</v>
      </c>
      <c r="K64" s="7">
        <v>146544532</v>
      </c>
    </row>
    <row r="65" spans="1:11" x14ac:dyDescent="0.2">
      <c r="A65" s="188" t="s">
        <v>132</v>
      </c>
      <c r="B65" s="189"/>
      <c r="C65" s="189"/>
      <c r="D65" s="189"/>
      <c r="E65" s="189"/>
      <c r="F65" s="189"/>
      <c r="G65" s="189"/>
      <c r="H65" s="190"/>
      <c r="I65" s="1">
        <v>59</v>
      </c>
      <c r="J65" s="7">
        <v>18226022</v>
      </c>
      <c r="K65" s="7">
        <v>23530446</v>
      </c>
    </row>
    <row r="66" spans="1:11" x14ac:dyDescent="0.2">
      <c r="A66" s="188" t="s">
        <v>133</v>
      </c>
      <c r="B66" s="189"/>
      <c r="C66" s="189"/>
      <c r="D66" s="189"/>
      <c r="E66" s="189"/>
      <c r="F66" s="189"/>
      <c r="G66" s="189"/>
      <c r="H66" s="190"/>
      <c r="I66" s="1">
        <v>60</v>
      </c>
      <c r="J66" s="47">
        <f>J7+J8+J40+J65</f>
        <v>4008189109</v>
      </c>
      <c r="K66" s="47">
        <f>K7+K8+K40+K65</f>
        <v>3909316657</v>
      </c>
    </row>
    <row r="67" spans="1:11" x14ac:dyDescent="0.2">
      <c r="A67" s="202" t="s">
        <v>134</v>
      </c>
      <c r="B67" s="203"/>
      <c r="C67" s="203"/>
      <c r="D67" s="203"/>
      <c r="E67" s="203"/>
      <c r="F67" s="203"/>
      <c r="G67" s="203"/>
      <c r="H67" s="204"/>
      <c r="I67" s="4">
        <v>61</v>
      </c>
      <c r="J67" s="8">
        <v>807562291</v>
      </c>
      <c r="K67" s="8">
        <v>800602182</v>
      </c>
    </row>
    <row r="68" spans="1:11" x14ac:dyDescent="0.2">
      <c r="A68" s="205" t="s">
        <v>175</v>
      </c>
      <c r="B68" s="206"/>
      <c r="C68" s="206"/>
      <c r="D68" s="206"/>
      <c r="E68" s="206"/>
      <c r="F68" s="206"/>
      <c r="G68" s="206"/>
      <c r="H68" s="206"/>
      <c r="I68" s="206"/>
      <c r="J68" s="206"/>
      <c r="K68" s="207"/>
    </row>
    <row r="69" spans="1:11" x14ac:dyDescent="0.2">
      <c r="A69" s="185" t="s">
        <v>135</v>
      </c>
      <c r="B69" s="186"/>
      <c r="C69" s="186"/>
      <c r="D69" s="186"/>
      <c r="E69" s="186"/>
      <c r="F69" s="186"/>
      <c r="G69" s="186"/>
      <c r="H69" s="187"/>
      <c r="I69" s="3">
        <v>62</v>
      </c>
      <c r="J69" s="48">
        <f>J70+J71+J72+J78+J79+J82+J85</f>
        <v>1634817706</v>
      </c>
      <c r="K69" s="48">
        <f>K70+K71+K72+K78+K79+K82+K85</f>
        <v>1747532500</v>
      </c>
    </row>
    <row r="70" spans="1:11" x14ac:dyDescent="0.2">
      <c r="A70" s="199" t="s">
        <v>136</v>
      </c>
      <c r="B70" s="200"/>
      <c r="C70" s="200"/>
      <c r="D70" s="200"/>
      <c r="E70" s="200"/>
      <c r="F70" s="200"/>
      <c r="G70" s="200"/>
      <c r="H70" s="201"/>
      <c r="I70" s="1">
        <v>63</v>
      </c>
      <c r="J70" s="7">
        <v>1626000900</v>
      </c>
      <c r="K70" s="7">
        <v>1626000900</v>
      </c>
    </row>
    <row r="71" spans="1:11" x14ac:dyDescent="0.2">
      <c r="A71" s="199" t="s">
        <v>137</v>
      </c>
      <c r="B71" s="200"/>
      <c r="C71" s="200"/>
      <c r="D71" s="200"/>
      <c r="E71" s="200"/>
      <c r="F71" s="200"/>
      <c r="G71" s="200"/>
      <c r="H71" s="201"/>
      <c r="I71" s="1">
        <v>64</v>
      </c>
      <c r="J71" s="7">
        <v>22337176</v>
      </c>
      <c r="K71" s="7">
        <v>24272000</v>
      </c>
    </row>
    <row r="72" spans="1:11" x14ac:dyDescent="0.2">
      <c r="A72" s="199" t="s">
        <v>138</v>
      </c>
      <c r="B72" s="200"/>
      <c r="C72" s="200"/>
      <c r="D72" s="200"/>
      <c r="E72" s="200"/>
      <c r="F72" s="200"/>
      <c r="G72" s="200"/>
      <c r="H72" s="201"/>
      <c r="I72" s="1">
        <v>65</v>
      </c>
      <c r="J72" s="47">
        <f>J73+J74-J75+J76+J77</f>
        <v>59331755</v>
      </c>
      <c r="K72" s="47">
        <f>K73+K74-K75+K76+K77</f>
        <v>52368535</v>
      </c>
    </row>
    <row r="73" spans="1:11" x14ac:dyDescent="0.2">
      <c r="A73" s="199" t="s">
        <v>139</v>
      </c>
      <c r="B73" s="200"/>
      <c r="C73" s="200"/>
      <c r="D73" s="200"/>
      <c r="E73" s="200"/>
      <c r="F73" s="200"/>
      <c r="G73" s="200"/>
      <c r="H73" s="201"/>
      <c r="I73" s="1">
        <v>66</v>
      </c>
      <c r="J73" s="7">
        <v>19785012</v>
      </c>
      <c r="K73" s="7">
        <v>20808012</v>
      </c>
    </row>
    <row r="74" spans="1:11" x14ac:dyDescent="0.2">
      <c r="A74" s="199" t="s">
        <v>140</v>
      </c>
      <c r="B74" s="200"/>
      <c r="C74" s="200"/>
      <c r="D74" s="200"/>
      <c r="E74" s="200"/>
      <c r="F74" s="200"/>
      <c r="G74" s="200"/>
      <c r="H74" s="201"/>
      <c r="I74" s="1">
        <v>67</v>
      </c>
      <c r="J74" s="7">
        <v>35344592</v>
      </c>
      <c r="K74" s="7">
        <v>35344592</v>
      </c>
    </row>
    <row r="75" spans="1:11" x14ac:dyDescent="0.2">
      <c r="A75" s="199" t="s">
        <v>141</v>
      </c>
      <c r="B75" s="200"/>
      <c r="C75" s="200"/>
      <c r="D75" s="200"/>
      <c r="E75" s="200"/>
      <c r="F75" s="200"/>
      <c r="G75" s="200"/>
      <c r="H75" s="201"/>
      <c r="I75" s="1">
        <v>68</v>
      </c>
      <c r="J75" s="7">
        <v>67604502</v>
      </c>
      <c r="K75" s="7">
        <v>67604502</v>
      </c>
    </row>
    <row r="76" spans="1:11" x14ac:dyDescent="0.2">
      <c r="A76" s="199" t="s">
        <v>142</v>
      </c>
      <c r="B76" s="200"/>
      <c r="C76" s="200"/>
      <c r="D76" s="200"/>
      <c r="E76" s="200"/>
      <c r="F76" s="200"/>
      <c r="G76" s="200"/>
      <c r="H76" s="201"/>
      <c r="I76" s="1">
        <v>69</v>
      </c>
      <c r="J76" s="7">
        <v>28036954</v>
      </c>
      <c r="K76" s="7">
        <v>30705853</v>
      </c>
    </row>
    <row r="77" spans="1:11" x14ac:dyDescent="0.2">
      <c r="A77" s="199" t="s">
        <v>143</v>
      </c>
      <c r="B77" s="200"/>
      <c r="C77" s="200"/>
      <c r="D77" s="200"/>
      <c r="E77" s="200"/>
      <c r="F77" s="200"/>
      <c r="G77" s="200"/>
      <c r="H77" s="201"/>
      <c r="I77" s="1">
        <v>70</v>
      </c>
      <c r="J77" s="7">
        <v>43769699</v>
      </c>
      <c r="K77" s="7">
        <v>33114580</v>
      </c>
    </row>
    <row r="78" spans="1:11" x14ac:dyDescent="0.2">
      <c r="A78" s="199" t="s">
        <v>144</v>
      </c>
      <c r="B78" s="200"/>
      <c r="C78" s="200"/>
      <c r="D78" s="200"/>
      <c r="E78" s="200"/>
      <c r="F78" s="200"/>
      <c r="G78" s="200"/>
      <c r="H78" s="201"/>
      <c r="I78" s="1">
        <v>71</v>
      </c>
      <c r="J78" s="7">
        <v>0</v>
      </c>
      <c r="K78" s="7">
        <v>0</v>
      </c>
    </row>
    <row r="79" spans="1:11" x14ac:dyDescent="0.2">
      <c r="A79" s="199" t="s">
        <v>145</v>
      </c>
      <c r="B79" s="200"/>
      <c r="C79" s="200"/>
      <c r="D79" s="200"/>
      <c r="E79" s="200"/>
      <c r="F79" s="200"/>
      <c r="G79" s="200"/>
      <c r="H79" s="201"/>
      <c r="I79" s="1">
        <v>72</v>
      </c>
      <c r="J79" s="47">
        <f>J80-J81</f>
        <v>-191434600</v>
      </c>
      <c r="K79" s="47">
        <f>K80-K81</f>
        <v>-110891556</v>
      </c>
    </row>
    <row r="80" spans="1:11" x14ac:dyDescent="0.2">
      <c r="A80" s="208" t="s">
        <v>146</v>
      </c>
      <c r="B80" s="209"/>
      <c r="C80" s="209"/>
      <c r="D80" s="209"/>
      <c r="E80" s="209"/>
      <c r="F80" s="209"/>
      <c r="G80" s="209"/>
      <c r="H80" s="210"/>
      <c r="I80" s="1">
        <v>73</v>
      </c>
      <c r="J80" s="7">
        <v>0</v>
      </c>
      <c r="K80" s="7">
        <v>0</v>
      </c>
    </row>
    <row r="81" spans="1:11" x14ac:dyDescent="0.2">
      <c r="A81" s="208" t="s">
        <v>147</v>
      </c>
      <c r="B81" s="209"/>
      <c r="C81" s="209"/>
      <c r="D81" s="209"/>
      <c r="E81" s="209"/>
      <c r="F81" s="209"/>
      <c r="G81" s="209"/>
      <c r="H81" s="210"/>
      <c r="I81" s="1">
        <v>74</v>
      </c>
      <c r="J81" s="7">
        <v>191434600</v>
      </c>
      <c r="K81" s="7">
        <v>110891556</v>
      </c>
    </row>
    <row r="82" spans="1:11" x14ac:dyDescent="0.2">
      <c r="A82" s="199" t="s">
        <v>148</v>
      </c>
      <c r="B82" s="200"/>
      <c r="C82" s="200"/>
      <c r="D82" s="200"/>
      <c r="E82" s="200"/>
      <c r="F82" s="200"/>
      <c r="G82" s="200"/>
      <c r="H82" s="201"/>
      <c r="I82" s="1">
        <v>75</v>
      </c>
      <c r="J82" s="47">
        <f>J83-J84</f>
        <v>84235325</v>
      </c>
      <c r="K82" s="47">
        <f>K83-K84</f>
        <v>120995257</v>
      </c>
    </row>
    <row r="83" spans="1:11" x14ac:dyDescent="0.2">
      <c r="A83" s="208" t="s">
        <v>149</v>
      </c>
      <c r="B83" s="209"/>
      <c r="C83" s="209"/>
      <c r="D83" s="209"/>
      <c r="E83" s="209"/>
      <c r="F83" s="209"/>
      <c r="G83" s="209"/>
      <c r="H83" s="210"/>
      <c r="I83" s="1">
        <v>76</v>
      </c>
      <c r="J83" s="7">
        <v>84235325</v>
      </c>
      <c r="K83" s="7">
        <v>120995257</v>
      </c>
    </row>
    <row r="84" spans="1:11" x14ac:dyDescent="0.2">
      <c r="A84" s="208" t="s">
        <v>150</v>
      </c>
      <c r="B84" s="209"/>
      <c r="C84" s="209"/>
      <c r="D84" s="209"/>
      <c r="E84" s="209"/>
      <c r="F84" s="209"/>
      <c r="G84" s="209"/>
      <c r="H84" s="210"/>
      <c r="I84" s="1">
        <v>77</v>
      </c>
      <c r="J84" s="7">
        <v>0</v>
      </c>
      <c r="K84" s="7">
        <v>0</v>
      </c>
    </row>
    <row r="85" spans="1:11" x14ac:dyDescent="0.2">
      <c r="A85" s="199" t="s">
        <v>151</v>
      </c>
      <c r="B85" s="200"/>
      <c r="C85" s="200"/>
      <c r="D85" s="200"/>
      <c r="E85" s="200"/>
      <c r="F85" s="200"/>
      <c r="G85" s="200"/>
      <c r="H85" s="201"/>
      <c r="I85" s="1">
        <v>78</v>
      </c>
      <c r="J85" s="7">
        <v>34347150</v>
      </c>
      <c r="K85" s="7">
        <v>34787364</v>
      </c>
    </row>
    <row r="86" spans="1:11" x14ac:dyDescent="0.2">
      <c r="A86" s="188" t="s">
        <v>152</v>
      </c>
      <c r="B86" s="189"/>
      <c r="C86" s="189"/>
      <c r="D86" s="189"/>
      <c r="E86" s="189"/>
      <c r="F86" s="189"/>
      <c r="G86" s="189"/>
      <c r="H86" s="190"/>
      <c r="I86" s="1">
        <v>79</v>
      </c>
      <c r="J86" s="47">
        <f>SUM(J87:J89)</f>
        <v>30037638</v>
      </c>
      <c r="K86" s="47">
        <f>SUM(K87:K89)</f>
        <v>35158066</v>
      </c>
    </row>
    <row r="87" spans="1:11" x14ac:dyDescent="0.2">
      <c r="A87" s="199" t="s">
        <v>153</v>
      </c>
      <c r="B87" s="200"/>
      <c r="C87" s="200"/>
      <c r="D87" s="200"/>
      <c r="E87" s="200"/>
      <c r="F87" s="200"/>
      <c r="G87" s="200"/>
      <c r="H87" s="201"/>
      <c r="I87" s="1">
        <v>80</v>
      </c>
      <c r="J87" s="7">
        <v>22431979</v>
      </c>
      <c r="K87" s="7">
        <v>23870629</v>
      </c>
    </row>
    <row r="88" spans="1:11" x14ac:dyDescent="0.2">
      <c r="A88" s="199" t="s">
        <v>154</v>
      </c>
      <c r="B88" s="200"/>
      <c r="C88" s="200"/>
      <c r="D88" s="200"/>
      <c r="E88" s="200"/>
      <c r="F88" s="200"/>
      <c r="G88" s="200"/>
      <c r="H88" s="201"/>
      <c r="I88" s="1">
        <v>81</v>
      </c>
      <c r="J88" s="7">
        <v>0</v>
      </c>
      <c r="K88" s="7">
        <v>0</v>
      </c>
    </row>
    <row r="89" spans="1:11" x14ac:dyDescent="0.2">
      <c r="A89" s="199" t="s">
        <v>155</v>
      </c>
      <c r="B89" s="200"/>
      <c r="C89" s="200"/>
      <c r="D89" s="200"/>
      <c r="E89" s="200"/>
      <c r="F89" s="200"/>
      <c r="G89" s="200"/>
      <c r="H89" s="201"/>
      <c r="I89" s="1">
        <v>82</v>
      </c>
      <c r="J89" s="7">
        <v>7605659</v>
      </c>
      <c r="K89" s="7">
        <v>11287437</v>
      </c>
    </row>
    <row r="90" spans="1:11" x14ac:dyDescent="0.2">
      <c r="A90" s="188" t="s">
        <v>156</v>
      </c>
      <c r="B90" s="189"/>
      <c r="C90" s="189"/>
      <c r="D90" s="189"/>
      <c r="E90" s="189"/>
      <c r="F90" s="189"/>
      <c r="G90" s="189"/>
      <c r="H90" s="190"/>
      <c r="I90" s="1">
        <v>83</v>
      </c>
      <c r="J90" s="47">
        <f>SUM(J91:J99)</f>
        <v>566097840</v>
      </c>
      <c r="K90" s="47">
        <f>SUM(K91:K99)</f>
        <v>903486277</v>
      </c>
    </row>
    <row r="91" spans="1:11" x14ac:dyDescent="0.2">
      <c r="A91" s="199" t="s">
        <v>157</v>
      </c>
      <c r="B91" s="200"/>
      <c r="C91" s="200"/>
      <c r="D91" s="200"/>
      <c r="E91" s="200"/>
      <c r="F91" s="200"/>
      <c r="G91" s="200"/>
      <c r="H91" s="201"/>
      <c r="I91" s="1">
        <v>84</v>
      </c>
      <c r="J91" s="7">
        <v>0</v>
      </c>
      <c r="K91" s="7">
        <v>0</v>
      </c>
    </row>
    <row r="92" spans="1:11" x14ac:dyDescent="0.2">
      <c r="A92" s="199" t="s">
        <v>158</v>
      </c>
      <c r="B92" s="200"/>
      <c r="C92" s="200"/>
      <c r="D92" s="200"/>
      <c r="E92" s="200"/>
      <c r="F92" s="200"/>
      <c r="G92" s="200"/>
      <c r="H92" s="201"/>
      <c r="I92" s="1">
        <v>85</v>
      </c>
      <c r="J92" s="7">
        <v>0</v>
      </c>
      <c r="K92" s="7">
        <v>0</v>
      </c>
    </row>
    <row r="93" spans="1:11" x14ac:dyDescent="0.2">
      <c r="A93" s="199" t="s">
        <v>159</v>
      </c>
      <c r="B93" s="200"/>
      <c r="C93" s="200"/>
      <c r="D93" s="200"/>
      <c r="E93" s="200"/>
      <c r="F93" s="200"/>
      <c r="G93" s="200"/>
      <c r="H93" s="201"/>
      <c r="I93" s="1">
        <v>86</v>
      </c>
      <c r="J93" s="7">
        <v>558956840</v>
      </c>
      <c r="K93" s="7">
        <v>897613277</v>
      </c>
    </row>
    <row r="94" spans="1:11" x14ac:dyDescent="0.2">
      <c r="A94" s="199" t="s">
        <v>160</v>
      </c>
      <c r="B94" s="200"/>
      <c r="C94" s="200"/>
      <c r="D94" s="200"/>
      <c r="E94" s="200"/>
      <c r="F94" s="200"/>
      <c r="G94" s="200"/>
      <c r="H94" s="201"/>
      <c r="I94" s="1">
        <v>87</v>
      </c>
      <c r="J94" s="7">
        <v>0</v>
      </c>
      <c r="K94" s="7">
        <v>0</v>
      </c>
    </row>
    <row r="95" spans="1:11" x14ac:dyDescent="0.2">
      <c r="A95" s="199" t="s">
        <v>161</v>
      </c>
      <c r="B95" s="200"/>
      <c r="C95" s="200"/>
      <c r="D95" s="200"/>
      <c r="E95" s="200"/>
      <c r="F95" s="200"/>
      <c r="G95" s="200"/>
      <c r="H95" s="201"/>
      <c r="I95" s="1">
        <v>88</v>
      </c>
      <c r="J95" s="7">
        <v>0</v>
      </c>
      <c r="K95" s="7">
        <v>0</v>
      </c>
    </row>
    <row r="96" spans="1:11" x14ac:dyDescent="0.2">
      <c r="A96" s="199" t="s">
        <v>162</v>
      </c>
      <c r="B96" s="200"/>
      <c r="C96" s="200"/>
      <c r="D96" s="200"/>
      <c r="E96" s="200"/>
      <c r="F96" s="200"/>
      <c r="G96" s="200"/>
      <c r="H96" s="201"/>
      <c r="I96" s="1">
        <v>89</v>
      </c>
      <c r="J96" s="7">
        <v>0</v>
      </c>
      <c r="K96" s="7">
        <v>0</v>
      </c>
    </row>
    <row r="97" spans="1:11" x14ac:dyDescent="0.2">
      <c r="A97" s="199" t="s">
        <v>163</v>
      </c>
      <c r="B97" s="200"/>
      <c r="C97" s="200"/>
      <c r="D97" s="200"/>
      <c r="E97" s="200"/>
      <c r="F97" s="200"/>
      <c r="G97" s="200"/>
      <c r="H97" s="201"/>
      <c r="I97" s="1">
        <v>90</v>
      </c>
      <c r="J97" s="7">
        <v>0</v>
      </c>
      <c r="K97" s="7">
        <v>0</v>
      </c>
    </row>
    <row r="98" spans="1:11" x14ac:dyDescent="0.2">
      <c r="A98" s="199" t="s">
        <v>164</v>
      </c>
      <c r="B98" s="200"/>
      <c r="C98" s="200"/>
      <c r="D98" s="200"/>
      <c r="E98" s="200"/>
      <c r="F98" s="200"/>
      <c r="G98" s="200"/>
      <c r="H98" s="201"/>
      <c r="I98" s="1">
        <v>91</v>
      </c>
      <c r="J98" s="7">
        <v>0</v>
      </c>
      <c r="K98" s="7">
        <v>0</v>
      </c>
    </row>
    <row r="99" spans="1:11" x14ac:dyDescent="0.2">
      <c r="A99" s="199" t="s">
        <v>165</v>
      </c>
      <c r="B99" s="200"/>
      <c r="C99" s="200"/>
      <c r="D99" s="200"/>
      <c r="E99" s="200"/>
      <c r="F99" s="200"/>
      <c r="G99" s="200"/>
      <c r="H99" s="201"/>
      <c r="I99" s="1">
        <v>92</v>
      </c>
      <c r="J99" s="7">
        <v>7141000</v>
      </c>
      <c r="K99" s="7">
        <v>5873000</v>
      </c>
    </row>
    <row r="100" spans="1:11" x14ac:dyDescent="0.2">
      <c r="A100" s="188" t="s">
        <v>166</v>
      </c>
      <c r="B100" s="189"/>
      <c r="C100" s="189"/>
      <c r="D100" s="189"/>
      <c r="E100" s="189"/>
      <c r="F100" s="189"/>
      <c r="G100" s="189"/>
      <c r="H100" s="190"/>
      <c r="I100" s="1">
        <v>93</v>
      </c>
      <c r="J100" s="47">
        <f>SUM(J101:J112)</f>
        <v>1682185308</v>
      </c>
      <c r="K100" s="47">
        <f>SUM(K101:K112)</f>
        <v>1126906893</v>
      </c>
    </row>
    <row r="101" spans="1:11" x14ac:dyDescent="0.2">
      <c r="A101" s="199" t="s">
        <v>157</v>
      </c>
      <c r="B101" s="200"/>
      <c r="C101" s="200"/>
      <c r="D101" s="200"/>
      <c r="E101" s="200"/>
      <c r="F101" s="200"/>
      <c r="G101" s="200"/>
      <c r="H101" s="201"/>
      <c r="I101" s="1">
        <v>94</v>
      </c>
      <c r="J101" s="7">
        <v>0</v>
      </c>
      <c r="K101" s="7">
        <v>0</v>
      </c>
    </row>
    <row r="102" spans="1:11" x14ac:dyDescent="0.2">
      <c r="A102" s="199" t="s">
        <v>158</v>
      </c>
      <c r="B102" s="200"/>
      <c r="C102" s="200"/>
      <c r="D102" s="200"/>
      <c r="E102" s="200"/>
      <c r="F102" s="200"/>
      <c r="G102" s="200"/>
      <c r="H102" s="201"/>
      <c r="I102" s="1">
        <v>95</v>
      </c>
      <c r="J102" s="7">
        <v>12068</v>
      </c>
      <c r="K102" s="7">
        <v>0</v>
      </c>
    </row>
    <row r="103" spans="1:11" x14ac:dyDescent="0.2">
      <c r="A103" s="199" t="s">
        <v>159</v>
      </c>
      <c r="B103" s="200"/>
      <c r="C103" s="200"/>
      <c r="D103" s="200"/>
      <c r="E103" s="200"/>
      <c r="F103" s="200"/>
      <c r="G103" s="200"/>
      <c r="H103" s="201"/>
      <c r="I103" s="1">
        <v>96</v>
      </c>
      <c r="J103" s="7">
        <v>472129696</v>
      </c>
      <c r="K103" s="7">
        <v>496251565</v>
      </c>
    </row>
    <row r="104" spans="1:11" x14ac:dyDescent="0.2">
      <c r="A104" s="199" t="s">
        <v>160</v>
      </c>
      <c r="B104" s="200"/>
      <c r="C104" s="200"/>
      <c r="D104" s="200"/>
      <c r="E104" s="200"/>
      <c r="F104" s="200"/>
      <c r="G104" s="200"/>
      <c r="H104" s="201"/>
      <c r="I104" s="1">
        <v>97</v>
      </c>
      <c r="J104" s="7">
        <v>2705585</v>
      </c>
      <c r="K104" s="7">
        <v>2508612</v>
      </c>
    </row>
    <row r="105" spans="1:11" x14ac:dyDescent="0.2">
      <c r="A105" s="199" t="s">
        <v>161</v>
      </c>
      <c r="B105" s="200"/>
      <c r="C105" s="200"/>
      <c r="D105" s="200"/>
      <c r="E105" s="200"/>
      <c r="F105" s="200"/>
      <c r="G105" s="200"/>
      <c r="H105" s="201"/>
      <c r="I105" s="1">
        <v>98</v>
      </c>
      <c r="J105" s="7">
        <v>496474625</v>
      </c>
      <c r="K105" s="7">
        <v>533894621</v>
      </c>
    </row>
    <row r="106" spans="1:11" x14ac:dyDescent="0.2">
      <c r="A106" s="199" t="s">
        <v>162</v>
      </c>
      <c r="B106" s="200"/>
      <c r="C106" s="200"/>
      <c r="D106" s="200"/>
      <c r="E106" s="200"/>
      <c r="F106" s="200"/>
      <c r="G106" s="200"/>
      <c r="H106" s="201"/>
      <c r="I106" s="1">
        <v>99</v>
      </c>
      <c r="J106" s="7">
        <v>507084963</v>
      </c>
      <c r="K106" s="7">
        <v>2400000</v>
      </c>
    </row>
    <row r="107" spans="1:11" x14ac:dyDescent="0.2">
      <c r="A107" s="199" t="s">
        <v>163</v>
      </c>
      <c r="B107" s="200"/>
      <c r="C107" s="200"/>
      <c r="D107" s="200"/>
      <c r="E107" s="200"/>
      <c r="F107" s="200"/>
      <c r="G107" s="200"/>
      <c r="H107" s="201"/>
      <c r="I107" s="1">
        <v>100</v>
      </c>
      <c r="J107" s="7">
        <v>0</v>
      </c>
      <c r="K107" s="7">
        <v>0</v>
      </c>
    </row>
    <row r="108" spans="1:11" x14ac:dyDescent="0.2">
      <c r="A108" s="199" t="s">
        <v>167</v>
      </c>
      <c r="B108" s="200"/>
      <c r="C108" s="200"/>
      <c r="D108" s="200"/>
      <c r="E108" s="200"/>
      <c r="F108" s="200"/>
      <c r="G108" s="200"/>
      <c r="H108" s="201"/>
      <c r="I108" s="1">
        <v>101</v>
      </c>
      <c r="J108" s="7">
        <v>61340528</v>
      </c>
      <c r="K108" s="7">
        <v>59024139</v>
      </c>
    </row>
    <row r="109" spans="1:11" x14ac:dyDescent="0.2">
      <c r="A109" s="199" t="s">
        <v>168</v>
      </c>
      <c r="B109" s="200"/>
      <c r="C109" s="200"/>
      <c r="D109" s="200"/>
      <c r="E109" s="200"/>
      <c r="F109" s="200"/>
      <c r="G109" s="200"/>
      <c r="H109" s="201"/>
      <c r="I109" s="1">
        <v>102</v>
      </c>
      <c r="J109" s="7">
        <v>13024738</v>
      </c>
      <c r="K109" s="7">
        <v>20455406</v>
      </c>
    </row>
    <row r="110" spans="1:11" x14ac:dyDescent="0.2">
      <c r="A110" s="199" t="s">
        <v>169</v>
      </c>
      <c r="B110" s="200"/>
      <c r="C110" s="200"/>
      <c r="D110" s="200"/>
      <c r="E110" s="200"/>
      <c r="F110" s="200"/>
      <c r="G110" s="200"/>
      <c r="H110" s="201"/>
      <c r="I110" s="1">
        <v>103</v>
      </c>
      <c r="J110" s="7">
        <v>686698</v>
      </c>
      <c r="K110" s="7">
        <v>684698</v>
      </c>
    </row>
    <row r="111" spans="1:11" x14ac:dyDescent="0.2">
      <c r="A111" s="199" t="s">
        <v>170</v>
      </c>
      <c r="B111" s="200"/>
      <c r="C111" s="200"/>
      <c r="D111" s="200"/>
      <c r="E111" s="200"/>
      <c r="F111" s="200"/>
      <c r="G111" s="200"/>
      <c r="H111" s="201"/>
      <c r="I111" s="1">
        <v>104</v>
      </c>
      <c r="J111" s="7">
        <v>0</v>
      </c>
      <c r="K111" s="7">
        <v>0</v>
      </c>
    </row>
    <row r="112" spans="1:11" x14ac:dyDescent="0.2">
      <c r="A112" s="199" t="s">
        <v>171</v>
      </c>
      <c r="B112" s="200"/>
      <c r="C112" s="200"/>
      <c r="D112" s="200"/>
      <c r="E112" s="200"/>
      <c r="F112" s="200"/>
      <c r="G112" s="200"/>
      <c r="H112" s="201"/>
      <c r="I112" s="1">
        <v>105</v>
      </c>
      <c r="J112" s="7">
        <v>128726407</v>
      </c>
      <c r="K112" s="7">
        <v>11687852</v>
      </c>
    </row>
    <row r="113" spans="1:11" x14ac:dyDescent="0.2">
      <c r="A113" s="188" t="s">
        <v>172</v>
      </c>
      <c r="B113" s="189"/>
      <c r="C113" s="189"/>
      <c r="D113" s="189"/>
      <c r="E113" s="189"/>
      <c r="F113" s="189"/>
      <c r="G113" s="189"/>
      <c r="H113" s="190"/>
      <c r="I113" s="1">
        <v>106</v>
      </c>
      <c r="J113" s="7">
        <v>95050617</v>
      </c>
      <c r="K113" s="7">
        <v>96232921</v>
      </c>
    </row>
    <row r="114" spans="1:11" x14ac:dyDescent="0.2">
      <c r="A114" s="188" t="s">
        <v>173</v>
      </c>
      <c r="B114" s="189"/>
      <c r="C114" s="189"/>
      <c r="D114" s="189"/>
      <c r="E114" s="189"/>
      <c r="F114" s="189"/>
      <c r="G114" s="189"/>
      <c r="H114" s="190"/>
      <c r="I114" s="1">
        <v>107</v>
      </c>
      <c r="J114" s="47">
        <f>J69+J86+J90+J100+J113</f>
        <v>4008189109</v>
      </c>
      <c r="K114" s="47">
        <f>K69+K86+K90+K100+K113</f>
        <v>3909316657</v>
      </c>
    </row>
    <row r="115" spans="1:11" x14ac:dyDescent="0.2">
      <c r="A115" s="213" t="s">
        <v>174</v>
      </c>
      <c r="B115" s="214"/>
      <c r="C115" s="214"/>
      <c r="D115" s="214"/>
      <c r="E115" s="214"/>
      <c r="F115" s="214"/>
      <c r="G115" s="214"/>
      <c r="H115" s="215"/>
      <c r="I115" s="2">
        <v>108</v>
      </c>
      <c r="J115" s="8">
        <v>807562291</v>
      </c>
      <c r="K115" s="8">
        <v>800602182</v>
      </c>
    </row>
    <row r="116" spans="1:11" x14ac:dyDescent="0.2">
      <c r="A116" s="205" t="s">
        <v>177</v>
      </c>
      <c r="B116" s="216"/>
      <c r="C116" s="216"/>
      <c r="D116" s="216"/>
      <c r="E116" s="216"/>
      <c r="F116" s="216"/>
      <c r="G116" s="216"/>
      <c r="H116" s="216"/>
      <c r="I116" s="217"/>
      <c r="J116" s="217"/>
      <c r="K116" s="218"/>
    </row>
    <row r="117" spans="1:11" x14ac:dyDescent="0.2">
      <c r="A117" s="185" t="s">
        <v>180</v>
      </c>
      <c r="B117" s="186"/>
      <c r="C117" s="186"/>
      <c r="D117" s="186"/>
      <c r="E117" s="186"/>
      <c r="F117" s="186"/>
      <c r="G117" s="186"/>
      <c r="H117" s="186"/>
      <c r="I117" s="219"/>
      <c r="J117" s="219"/>
      <c r="K117" s="220"/>
    </row>
    <row r="118" spans="1:11" x14ac:dyDescent="0.2">
      <c r="A118" s="199" t="s">
        <v>178</v>
      </c>
      <c r="B118" s="200"/>
      <c r="C118" s="200"/>
      <c r="D118" s="200"/>
      <c r="E118" s="200"/>
      <c r="F118" s="200"/>
      <c r="G118" s="200"/>
      <c r="H118" s="201"/>
      <c r="I118" s="1">
        <v>109</v>
      </c>
      <c r="J118" s="7">
        <v>1600470556</v>
      </c>
      <c r="K118" s="7">
        <v>1712745136</v>
      </c>
    </row>
    <row r="119" spans="1:11" x14ac:dyDescent="0.2">
      <c r="A119" s="221" t="s">
        <v>179</v>
      </c>
      <c r="B119" s="222"/>
      <c r="C119" s="222"/>
      <c r="D119" s="222"/>
      <c r="E119" s="222"/>
      <c r="F119" s="222"/>
      <c r="G119" s="222"/>
      <c r="H119" s="223"/>
      <c r="I119" s="4">
        <v>110</v>
      </c>
      <c r="J119" s="8">
        <v>34347150</v>
      </c>
      <c r="K119" s="8">
        <v>34787364</v>
      </c>
    </row>
    <row r="120" spans="1:11" x14ac:dyDescent="0.2">
      <c r="A120" s="224"/>
      <c r="B120" s="225"/>
      <c r="C120" s="225"/>
      <c r="D120" s="225"/>
      <c r="E120" s="225"/>
      <c r="F120" s="225"/>
      <c r="G120" s="225"/>
      <c r="H120" s="225"/>
      <c r="I120" s="225"/>
      <c r="J120" s="225"/>
      <c r="K120" s="225"/>
    </row>
    <row r="121" spans="1:11" x14ac:dyDescent="0.2">
      <c r="A121" s="211"/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</row>
  </sheetData>
  <mergeCells count="121"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  <mergeCell ref="A1:K1"/>
    <mergeCell ref="A2:K2"/>
    <mergeCell ref="A3:K3"/>
    <mergeCell ref="A4:H4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5:K85 J118:K11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9:K84 J72:K77 J86:K115 J7:K67 J70:K70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topLeftCell="A30" zoomScaleNormal="100" zoomScaleSheetLayoutView="110" workbookViewId="0">
      <selection activeCell="A30" sqref="A30:H30"/>
    </sheetView>
  </sheetViews>
  <sheetFormatPr defaultRowHeight="12.75" x14ac:dyDescent="0.2"/>
  <cols>
    <col min="1" max="8" width="9.140625" style="46"/>
    <col min="9" max="9" width="9.28515625" style="46" bestFit="1" customWidth="1"/>
    <col min="10" max="10" width="11.140625" style="46" bestFit="1" customWidth="1"/>
    <col min="11" max="11" width="11" style="62" customWidth="1"/>
    <col min="12" max="12" width="11.140625" style="62" bestFit="1" customWidth="1"/>
    <col min="13" max="13" width="10.85546875" style="62" customWidth="1"/>
    <col min="14" max="16384" width="9.140625" style="46"/>
  </cols>
  <sheetData>
    <row r="1" spans="1:13" ht="15.75" x14ac:dyDescent="0.2">
      <c r="A1" s="240" t="s">
        <v>181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ht="12.75" customHeight="1" x14ac:dyDescent="0.2">
      <c r="A2" s="239" t="s">
        <v>316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</row>
    <row r="3" spans="1:13" ht="12.75" customHeight="1" x14ac:dyDescent="0.2">
      <c r="A3" s="226" t="s">
        <v>324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spans="1:13" ht="24" x14ac:dyDescent="0.2">
      <c r="A4" s="227" t="s">
        <v>74</v>
      </c>
      <c r="B4" s="227"/>
      <c r="C4" s="227"/>
      <c r="D4" s="227"/>
      <c r="E4" s="227"/>
      <c r="F4" s="227"/>
      <c r="G4" s="227"/>
      <c r="H4" s="227"/>
      <c r="I4" s="51" t="s">
        <v>75</v>
      </c>
      <c r="J4" s="228" t="s">
        <v>182</v>
      </c>
      <c r="K4" s="228"/>
      <c r="L4" s="228" t="s">
        <v>183</v>
      </c>
      <c r="M4" s="228"/>
    </row>
    <row r="5" spans="1:13" ht="21.75" customHeight="1" x14ac:dyDescent="0.2">
      <c r="A5" s="227"/>
      <c r="B5" s="227"/>
      <c r="C5" s="227"/>
      <c r="D5" s="227"/>
      <c r="E5" s="227"/>
      <c r="F5" s="227"/>
      <c r="G5" s="227"/>
      <c r="H5" s="227"/>
      <c r="I5" s="51"/>
      <c r="J5" s="53" t="s">
        <v>184</v>
      </c>
      <c r="K5" s="53" t="s">
        <v>185</v>
      </c>
      <c r="L5" s="53" t="s">
        <v>184</v>
      </c>
      <c r="M5" s="53" t="s">
        <v>185</v>
      </c>
    </row>
    <row r="6" spans="1:13" x14ac:dyDescent="0.2">
      <c r="A6" s="228">
        <v>1</v>
      </c>
      <c r="B6" s="228"/>
      <c r="C6" s="228"/>
      <c r="D6" s="228"/>
      <c r="E6" s="228"/>
      <c r="F6" s="228"/>
      <c r="G6" s="228"/>
      <c r="H6" s="228"/>
      <c r="I6" s="55">
        <v>2</v>
      </c>
      <c r="J6" s="53">
        <v>3</v>
      </c>
      <c r="K6" s="53">
        <v>4</v>
      </c>
      <c r="L6" s="53">
        <v>5</v>
      </c>
      <c r="M6" s="53">
        <v>6</v>
      </c>
    </row>
    <row r="7" spans="1:13" x14ac:dyDescent="0.2">
      <c r="A7" s="185" t="s">
        <v>186</v>
      </c>
      <c r="B7" s="186"/>
      <c r="C7" s="186"/>
      <c r="D7" s="186"/>
      <c r="E7" s="186"/>
      <c r="F7" s="186"/>
      <c r="G7" s="186"/>
      <c r="H7" s="187"/>
      <c r="I7" s="3">
        <v>111</v>
      </c>
      <c r="J7" s="48">
        <f>SUM(J8:J9)</f>
        <v>3602421586</v>
      </c>
      <c r="K7" s="48">
        <f>SUM(K8:K9)</f>
        <v>954663661</v>
      </c>
      <c r="L7" s="48">
        <f>SUM(L8:L9)</f>
        <v>3743595369</v>
      </c>
      <c r="M7" s="48">
        <f>SUM(M8:M9)</f>
        <v>987295133</v>
      </c>
    </row>
    <row r="8" spans="1:13" x14ac:dyDescent="0.2">
      <c r="A8" s="188" t="s">
        <v>187</v>
      </c>
      <c r="B8" s="189"/>
      <c r="C8" s="189"/>
      <c r="D8" s="189"/>
      <c r="E8" s="189"/>
      <c r="F8" s="189"/>
      <c r="G8" s="189"/>
      <c r="H8" s="190"/>
      <c r="I8" s="1">
        <v>112</v>
      </c>
      <c r="J8" s="7">
        <v>3522272227</v>
      </c>
      <c r="K8" s="7">
        <v>928440963</v>
      </c>
      <c r="L8" s="7">
        <v>3625213692</v>
      </c>
      <c r="M8" s="7">
        <v>934923498</v>
      </c>
    </row>
    <row r="9" spans="1:13" x14ac:dyDescent="0.2">
      <c r="A9" s="188" t="s">
        <v>188</v>
      </c>
      <c r="B9" s="189"/>
      <c r="C9" s="189"/>
      <c r="D9" s="189"/>
      <c r="E9" s="189"/>
      <c r="F9" s="189"/>
      <c r="G9" s="189"/>
      <c r="H9" s="190"/>
      <c r="I9" s="1">
        <v>113</v>
      </c>
      <c r="J9" s="7">
        <v>80149359</v>
      </c>
      <c r="K9" s="7">
        <v>26222698</v>
      </c>
      <c r="L9" s="7">
        <v>118381677</v>
      </c>
      <c r="M9" s="7">
        <v>52371635</v>
      </c>
    </row>
    <row r="10" spans="1:13" x14ac:dyDescent="0.2">
      <c r="A10" s="188" t="s">
        <v>189</v>
      </c>
      <c r="B10" s="189"/>
      <c r="C10" s="189"/>
      <c r="D10" s="189"/>
      <c r="E10" s="189"/>
      <c r="F10" s="189"/>
      <c r="G10" s="189"/>
      <c r="H10" s="190"/>
      <c r="I10" s="1">
        <v>114</v>
      </c>
      <c r="J10" s="47">
        <f>J11+J12+J16+J20+J21+J22+J25+J26</f>
        <v>3367808306</v>
      </c>
      <c r="K10" s="47">
        <f>K11+K12+K16+K20+K21+K22+K25+K26</f>
        <v>912109127.90000021</v>
      </c>
      <c r="L10" s="47">
        <f>L11+L12+L16+L20+L21+L22+L25+L26</f>
        <v>3491390729.1280928</v>
      </c>
      <c r="M10" s="47">
        <f>M11+M12+M16+M20+M21+M22+M25+M26</f>
        <v>930395892.128093</v>
      </c>
    </row>
    <row r="11" spans="1:13" x14ac:dyDescent="0.2">
      <c r="A11" s="188" t="s">
        <v>318</v>
      </c>
      <c r="B11" s="189"/>
      <c r="C11" s="189"/>
      <c r="D11" s="189"/>
      <c r="E11" s="189"/>
      <c r="F11" s="189"/>
      <c r="G11" s="189"/>
      <c r="H11" s="190"/>
      <c r="I11" s="1">
        <v>115</v>
      </c>
      <c r="J11" s="7">
        <v>-26527118</v>
      </c>
      <c r="K11" s="7">
        <v>17301337</v>
      </c>
      <c r="L11" s="7">
        <v>-25889237</v>
      </c>
      <c r="M11" s="7">
        <v>24778532</v>
      </c>
    </row>
    <row r="12" spans="1:13" x14ac:dyDescent="0.2">
      <c r="A12" s="188" t="s">
        <v>190</v>
      </c>
      <c r="B12" s="189"/>
      <c r="C12" s="189"/>
      <c r="D12" s="189"/>
      <c r="E12" s="189"/>
      <c r="F12" s="189"/>
      <c r="G12" s="189"/>
      <c r="H12" s="190"/>
      <c r="I12" s="1">
        <v>116</v>
      </c>
      <c r="J12" s="47">
        <f>SUM(J13:J15)</f>
        <v>2212335178</v>
      </c>
      <c r="K12" s="47">
        <f>SUM(K13:K15)</f>
        <v>562777273.90000021</v>
      </c>
      <c r="L12" s="47">
        <f>SUM(L13:L15)</f>
        <v>2345798915.1280928</v>
      </c>
      <c r="M12" s="47">
        <f>SUM(M13:M15)</f>
        <v>582808188.128093</v>
      </c>
    </row>
    <row r="13" spans="1:13" x14ac:dyDescent="0.2">
      <c r="A13" s="199" t="s">
        <v>191</v>
      </c>
      <c r="B13" s="200"/>
      <c r="C13" s="200"/>
      <c r="D13" s="200"/>
      <c r="E13" s="200"/>
      <c r="F13" s="200"/>
      <c r="G13" s="200"/>
      <c r="H13" s="201"/>
      <c r="I13" s="1">
        <v>117</v>
      </c>
      <c r="J13" s="7">
        <v>1186802946</v>
      </c>
      <c r="K13" s="7">
        <v>291659799</v>
      </c>
      <c r="L13" s="7">
        <v>1277706513</v>
      </c>
      <c r="M13" s="7">
        <v>312070897</v>
      </c>
    </row>
    <row r="14" spans="1:13" x14ac:dyDescent="0.2">
      <c r="A14" s="199" t="s">
        <v>192</v>
      </c>
      <c r="B14" s="200"/>
      <c r="C14" s="200"/>
      <c r="D14" s="200"/>
      <c r="E14" s="200"/>
      <c r="F14" s="200"/>
      <c r="G14" s="200"/>
      <c r="H14" s="201"/>
      <c r="I14" s="1">
        <v>118</v>
      </c>
      <c r="J14" s="7">
        <v>477606430</v>
      </c>
      <c r="K14" s="7">
        <v>127102143.90000021</v>
      </c>
      <c r="L14" s="7">
        <v>514821958.128093</v>
      </c>
      <c r="M14" s="7">
        <v>126460208.128093</v>
      </c>
    </row>
    <row r="15" spans="1:13" x14ac:dyDescent="0.2">
      <c r="A15" s="199" t="s">
        <v>193</v>
      </c>
      <c r="B15" s="200"/>
      <c r="C15" s="200"/>
      <c r="D15" s="200"/>
      <c r="E15" s="200"/>
      <c r="F15" s="200"/>
      <c r="G15" s="200"/>
      <c r="H15" s="201"/>
      <c r="I15" s="1">
        <v>119</v>
      </c>
      <c r="J15" s="7">
        <v>547925802</v>
      </c>
      <c r="K15" s="7">
        <v>144015331</v>
      </c>
      <c r="L15" s="7">
        <v>553270444</v>
      </c>
      <c r="M15" s="7">
        <v>144277083</v>
      </c>
    </row>
    <row r="16" spans="1:13" x14ac:dyDescent="0.2">
      <c r="A16" s="188" t="s">
        <v>194</v>
      </c>
      <c r="B16" s="189"/>
      <c r="C16" s="189"/>
      <c r="D16" s="189"/>
      <c r="E16" s="189"/>
      <c r="F16" s="189"/>
      <c r="G16" s="189"/>
      <c r="H16" s="190"/>
      <c r="I16" s="1">
        <v>120</v>
      </c>
      <c r="J16" s="47">
        <f>SUM(J17:J19)</f>
        <v>729640032</v>
      </c>
      <c r="K16" s="47">
        <f>SUM(K17:K19)</f>
        <v>178851556</v>
      </c>
      <c r="L16" s="47">
        <f>SUM(L17:L19)</f>
        <v>718171312</v>
      </c>
      <c r="M16" s="47">
        <f>SUM(M17:M19)</f>
        <v>175246393</v>
      </c>
    </row>
    <row r="17" spans="1:13" x14ac:dyDescent="0.2">
      <c r="A17" s="199" t="s">
        <v>195</v>
      </c>
      <c r="B17" s="200"/>
      <c r="C17" s="200"/>
      <c r="D17" s="200"/>
      <c r="E17" s="200"/>
      <c r="F17" s="200"/>
      <c r="G17" s="200"/>
      <c r="H17" s="201"/>
      <c r="I17" s="1">
        <v>121</v>
      </c>
      <c r="J17" s="7">
        <v>477592124</v>
      </c>
      <c r="K17" s="7">
        <v>107375909</v>
      </c>
      <c r="L17" s="7">
        <v>465645378</v>
      </c>
      <c r="M17" s="7">
        <v>98919712</v>
      </c>
    </row>
    <row r="18" spans="1:13" x14ac:dyDescent="0.2">
      <c r="A18" s="199" t="s">
        <v>196</v>
      </c>
      <c r="B18" s="200"/>
      <c r="C18" s="200"/>
      <c r="D18" s="200"/>
      <c r="E18" s="200"/>
      <c r="F18" s="200"/>
      <c r="G18" s="200"/>
      <c r="H18" s="201"/>
      <c r="I18" s="1">
        <v>122</v>
      </c>
      <c r="J18" s="7">
        <v>158726175</v>
      </c>
      <c r="K18" s="7">
        <v>43739879</v>
      </c>
      <c r="L18" s="7">
        <v>159413576</v>
      </c>
      <c r="M18" s="7">
        <v>47772238</v>
      </c>
    </row>
    <row r="19" spans="1:13" x14ac:dyDescent="0.2">
      <c r="A19" s="199" t="s">
        <v>197</v>
      </c>
      <c r="B19" s="200"/>
      <c r="C19" s="200"/>
      <c r="D19" s="200"/>
      <c r="E19" s="200"/>
      <c r="F19" s="200"/>
      <c r="G19" s="200"/>
      <c r="H19" s="201"/>
      <c r="I19" s="1">
        <v>123</v>
      </c>
      <c r="J19" s="7">
        <v>93321733</v>
      </c>
      <c r="K19" s="7">
        <v>27735768</v>
      </c>
      <c r="L19" s="7">
        <v>93112358</v>
      </c>
      <c r="M19" s="7">
        <v>28554443</v>
      </c>
    </row>
    <row r="20" spans="1:13" x14ac:dyDescent="0.2">
      <c r="A20" s="188" t="s">
        <v>198</v>
      </c>
      <c r="B20" s="189"/>
      <c r="C20" s="189"/>
      <c r="D20" s="189"/>
      <c r="E20" s="189"/>
      <c r="F20" s="189"/>
      <c r="G20" s="189"/>
      <c r="H20" s="190"/>
      <c r="I20" s="1">
        <v>124</v>
      </c>
      <c r="J20" s="7">
        <v>155291996</v>
      </c>
      <c r="K20" s="7">
        <v>38655058</v>
      </c>
      <c r="L20" s="7">
        <v>157489065</v>
      </c>
      <c r="M20" s="7">
        <v>39527449</v>
      </c>
    </row>
    <row r="21" spans="1:13" x14ac:dyDescent="0.2">
      <c r="A21" s="188" t="s">
        <v>199</v>
      </c>
      <c r="B21" s="189"/>
      <c r="C21" s="189"/>
      <c r="D21" s="189"/>
      <c r="E21" s="189"/>
      <c r="F21" s="189"/>
      <c r="G21" s="189"/>
      <c r="H21" s="190"/>
      <c r="I21" s="1">
        <v>125</v>
      </c>
      <c r="J21" s="7">
        <v>202183739</v>
      </c>
      <c r="K21" s="7">
        <v>69628566</v>
      </c>
      <c r="L21" s="7">
        <v>214438884</v>
      </c>
      <c r="M21" s="7">
        <v>71914340</v>
      </c>
    </row>
    <row r="22" spans="1:13" x14ac:dyDescent="0.2">
      <c r="A22" s="188" t="s">
        <v>200</v>
      </c>
      <c r="B22" s="189"/>
      <c r="C22" s="189"/>
      <c r="D22" s="189"/>
      <c r="E22" s="189"/>
      <c r="F22" s="189"/>
      <c r="G22" s="189"/>
      <c r="H22" s="190"/>
      <c r="I22" s="1">
        <v>126</v>
      </c>
      <c r="J22" s="47">
        <f>SUM(J23:J24)</f>
        <v>28216378</v>
      </c>
      <c r="K22" s="47">
        <f>SUM(K23:K24)</f>
        <v>6704074</v>
      </c>
      <c r="L22" s="47">
        <f>SUM(L23:L24)</f>
        <v>22465811</v>
      </c>
      <c r="M22" s="47">
        <f>SUM(M23:M24)</f>
        <v>11351895</v>
      </c>
    </row>
    <row r="23" spans="1:13" x14ac:dyDescent="0.2">
      <c r="A23" s="199" t="s">
        <v>201</v>
      </c>
      <c r="B23" s="200"/>
      <c r="C23" s="200"/>
      <c r="D23" s="200"/>
      <c r="E23" s="200"/>
      <c r="F23" s="200"/>
      <c r="G23" s="200"/>
      <c r="H23" s="201"/>
      <c r="I23" s="1">
        <v>127</v>
      </c>
      <c r="J23" s="7">
        <v>0</v>
      </c>
      <c r="K23" s="7">
        <v>0</v>
      </c>
      <c r="L23" s="7">
        <v>9293035</v>
      </c>
      <c r="M23" s="7">
        <v>9293035</v>
      </c>
    </row>
    <row r="24" spans="1:13" x14ac:dyDescent="0.2">
      <c r="A24" s="199" t="s">
        <v>202</v>
      </c>
      <c r="B24" s="200"/>
      <c r="C24" s="200"/>
      <c r="D24" s="200"/>
      <c r="E24" s="200"/>
      <c r="F24" s="200"/>
      <c r="G24" s="200"/>
      <c r="H24" s="201"/>
      <c r="I24" s="1">
        <v>128</v>
      </c>
      <c r="J24" s="7">
        <v>28216378</v>
      </c>
      <c r="K24" s="7">
        <v>6704074</v>
      </c>
      <c r="L24" s="7">
        <v>13172776</v>
      </c>
      <c r="M24" s="7">
        <v>2058860</v>
      </c>
    </row>
    <row r="25" spans="1:13" x14ac:dyDescent="0.2">
      <c r="A25" s="188" t="s">
        <v>203</v>
      </c>
      <c r="B25" s="189"/>
      <c r="C25" s="189"/>
      <c r="D25" s="189"/>
      <c r="E25" s="189"/>
      <c r="F25" s="189"/>
      <c r="G25" s="189"/>
      <c r="H25" s="190"/>
      <c r="I25" s="1">
        <v>129</v>
      </c>
      <c r="J25" s="7">
        <v>4310755</v>
      </c>
      <c r="K25" s="7">
        <v>3878253</v>
      </c>
      <c r="L25" s="7">
        <v>5922865</v>
      </c>
      <c r="M25" s="7">
        <v>5249557</v>
      </c>
    </row>
    <row r="26" spans="1:13" x14ac:dyDescent="0.2">
      <c r="A26" s="188" t="s">
        <v>204</v>
      </c>
      <c r="B26" s="189"/>
      <c r="C26" s="189"/>
      <c r="D26" s="189"/>
      <c r="E26" s="189"/>
      <c r="F26" s="189"/>
      <c r="G26" s="189"/>
      <c r="H26" s="190"/>
      <c r="I26" s="1">
        <v>130</v>
      </c>
      <c r="J26" s="7">
        <v>62357346</v>
      </c>
      <c r="K26" s="7">
        <v>34313010</v>
      </c>
      <c r="L26" s="7">
        <v>52993114</v>
      </c>
      <c r="M26" s="7">
        <v>19519538</v>
      </c>
    </row>
    <row r="27" spans="1:13" x14ac:dyDescent="0.2">
      <c r="A27" s="188" t="s">
        <v>205</v>
      </c>
      <c r="B27" s="189"/>
      <c r="C27" s="189"/>
      <c r="D27" s="189"/>
      <c r="E27" s="189"/>
      <c r="F27" s="189"/>
      <c r="G27" s="189"/>
      <c r="H27" s="190"/>
      <c r="I27" s="1">
        <v>131</v>
      </c>
      <c r="J27" s="47">
        <f>SUM(J28:J32)</f>
        <v>50361230</v>
      </c>
      <c r="K27" s="47">
        <f>SUM(K28:K32)</f>
        <v>18440198</v>
      </c>
      <c r="L27" s="47">
        <f>SUM(L28:L32)</f>
        <v>47871104</v>
      </c>
      <c r="M27" s="47">
        <f>SUM(M28:M32)</f>
        <v>14334682</v>
      </c>
    </row>
    <row r="28" spans="1:13" ht="25.5" customHeight="1" x14ac:dyDescent="0.2">
      <c r="A28" s="188" t="s">
        <v>206</v>
      </c>
      <c r="B28" s="189"/>
      <c r="C28" s="189"/>
      <c r="D28" s="189"/>
      <c r="E28" s="189"/>
      <c r="F28" s="189"/>
      <c r="G28" s="189"/>
      <c r="H28" s="190"/>
      <c r="I28" s="1">
        <v>132</v>
      </c>
      <c r="J28" s="7">
        <v>0</v>
      </c>
      <c r="K28" s="7">
        <v>0</v>
      </c>
      <c r="L28" s="7">
        <v>0</v>
      </c>
      <c r="M28" s="7">
        <v>0</v>
      </c>
    </row>
    <row r="29" spans="1:13" ht="25.5" customHeight="1" x14ac:dyDescent="0.2">
      <c r="A29" s="188" t="s">
        <v>207</v>
      </c>
      <c r="B29" s="189"/>
      <c r="C29" s="189"/>
      <c r="D29" s="189"/>
      <c r="E29" s="189"/>
      <c r="F29" s="189"/>
      <c r="G29" s="189"/>
      <c r="H29" s="190"/>
      <c r="I29" s="1">
        <v>133</v>
      </c>
      <c r="J29" s="7">
        <v>45212992</v>
      </c>
      <c r="K29" s="7">
        <v>13321352</v>
      </c>
      <c r="L29" s="7">
        <v>46944404</v>
      </c>
      <c r="M29" s="7">
        <v>14407235</v>
      </c>
    </row>
    <row r="30" spans="1:13" x14ac:dyDescent="0.2">
      <c r="A30" s="188" t="s">
        <v>208</v>
      </c>
      <c r="B30" s="189"/>
      <c r="C30" s="189"/>
      <c r="D30" s="189"/>
      <c r="E30" s="189"/>
      <c r="F30" s="189"/>
      <c r="G30" s="189"/>
      <c r="H30" s="190"/>
      <c r="I30" s="1">
        <v>134</v>
      </c>
      <c r="J30" s="7">
        <v>0</v>
      </c>
      <c r="K30" s="7">
        <v>0</v>
      </c>
      <c r="L30" s="7">
        <v>0</v>
      </c>
      <c r="M30" s="7">
        <v>0</v>
      </c>
    </row>
    <row r="31" spans="1:13" x14ac:dyDescent="0.2">
      <c r="A31" s="188" t="s">
        <v>209</v>
      </c>
      <c r="B31" s="189"/>
      <c r="C31" s="189"/>
      <c r="D31" s="189"/>
      <c r="E31" s="189"/>
      <c r="F31" s="189"/>
      <c r="G31" s="189"/>
      <c r="H31" s="190"/>
      <c r="I31" s="1">
        <v>135</v>
      </c>
      <c r="J31" s="7">
        <v>5097263</v>
      </c>
      <c r="K31" s="7">
        <v>5067871</v>
      </c>
      <c r="L31" s="7">
        <v>926700</v>
      </c>
      <c r="M31" s="7">
        <v>-72553</v>
      </c>
    </row>
    <row r="32" spans="1:13" x14ac:dyDescent="0.2">
      <c r="A32" s="188" t="s">
        <v>210</v>
      </c>
      <c r="B32" s="189"/>
      <c r="C32" s="189"/>
      <c r="D32" s="189"/>
      <c r="E32" s="189"/>
      <c r="F32" s="189"/>
      <c r="G32" s="189"/>
      <c r="H32" s="190"/>
      <c r="I32" s="1">
        <v>136</v>
      </c>
      <c r="J32" s="7">
        <v>50975</v>
      </c>
      <c r="K32" s="7">
        <v>50975</v>
      </c>
      <c r="L32" s="7">
        <v>0</v>
      </c>
      <c r="M32" s="7">
        <v>0</v>
      </c>
    </row>
    <row r="33" spans="1:13" x14ac:dyDescent="0.2">
      <c r="A33" s="188" t="s">
        <v>211</v>
      </c>
      <c r="B33" s="189"/>
      <c r="C33" s="189"/>
      <c r="D33" s="189"/>
      <c r="E33" s="189"/>
      <c r="F33" s="189"/>
      <c r="G33" s="189"/>
      <c r="H33" s="190"/>
      <c r="I33" s="1">
        <v>137</v>
      </c>
      <c r="J33" s="47">
        <f>SUM(J34:J37)</f>
        <v>175638356</v>
      </c>
      <c r="K33" s="47">
        <f>SUM(K34:K37)</f>
        <v>45157907</v>
      </c>
      <c r="L33" s="47">
        <f>SUM(L34:L37)</f>
        <v>148469985</v>
      </c>
      <c r="M33" s="47">
        <f>SUM(M34:M37)</f>
        <v>38178978</v>
      </c>
    </row>
    <row r="34" spans="1:13" ht="25.5" customHeight="1" x14ac:dyDescent="0.2">
      <c r="A34" s="188" t="s">
        <v>212</v>
      </c>
      <c r="B34" s="189"/>
      <c r="C34" s="189"/>
      <c r="D34" s="189"/>
      <c r="E34" s="189"/>
      <c r="F34" s="189"/>
      <c r="G34" s="189"/>
      <c r="H34" s="190"/>
      <c r="I34" s="1">
        <v>138</v>
      </c>
      <c r="J34" s="7">
        <v>0</v>
      </c>
      <c r="K34" s="7">
        <v>0</v>
      </c>
      <c r="L34" s="7">
        <v>0</v>
      </c>
      <c r="M34" s="7">
        <v>0</v>
      </c>
    </row>
    <row r="35" spans="1:13" ht="24.75" customHeight="1" x14ac:dyDescent="0.2">
      <c r="A35" s="188" t="s">
        <v>213</v>
      </c>
      <c r="B35" s="189"/>
      <c r="C35" s="189"/>
      <c r="D35" s="189"/>
      <c r="E35" s="189"/>
      <c r="F35" s="189"/>
      <c r="G35" s="189"/>
      <c r="H35" s="190"/>
      <c r="I35" s="1">
        <v>139</v>
      </c>
      <c r="J35" s="7">
        <v>133149319</v>
      </c>
      <c r="K35" s="7">
        <v>35256197</v>
      </c>
      <c r="L35" s="7">
        <v>138906067</v>
      </c>
      <c r="M35" s="7">
        <v>35231701</v>
      </c>
    </row>
    <row r="36" spans="1:13" x14ac:dyDescent="0.2">
      <c r="A36" s="188" t="s">
        <v>214</v>
      </c>
      <c r="B36" s="189"/>
      <c r="C36" s="189"/>
      <c r="D36" s="189"/>
      <c r="E36" s="189"/>
      <c r="F36" s="189"/>
      <c r="G36" s="189"/>
      <c r="H36" s="190"/>
      <c r="I36" s="1">
        <v>140</v>
      </c>
      <c r="J36" s="7">
        <v>42489037</v>
      </c>
      <c r="K36" s="7">
        <v>9901710</v>
      </c>
      <c r="L36" s="7">
        <v>9563918</v>
      </c>
      <c r="M36" s="7">
        <v>2947277</v>
      </c>
    </row>
    <row r="37" spans="1:13" x14ac:dyDescent="0.2">
      <c r="A37" s="188" t="s">
        <v>215</v>
      </c>
      <c r="B37" s="189"/>
      <c r="C37" s="189"/>
      <c r="D37" s="189"/>
      <c r="E37" s="189"/>
      <c r="F37" s="189"/>
      <c r="G37" s="189"/>
      <c r="H37" s="190"/>
      <c r="I37" s="1">
        <v>141</v>
      </c>
      <c r="J37" s="7">
        <v>0</v>
      </c>
      <c r="K37" s="7">
        <v>0</v>
      </c>
      <c r="L37" s="7">
        <v>0</v>
      </c>
      <c r="M37" s="7">
        <v>0</v>
      </c>
    </row>
    <row r="38" spans="1:13" x14ac:dyDescent="0.2">
      <c r="A38" s="188" t="s">
        <v>216</v>
      </c>
      <c r="B38" s="189"/>
      <c r="C38" s="189"/>
      <c r="D38" s="189"/>
      <c r="E38" s="189"/>
      <c r="F38" s="189"/>
      <c r="G38" s="189"/>
      <c r="H38" s="190"/>
      <c r="I38" s="1">
        <v>142</v>
      </c>
      <c r="J38" s="7">
        <v>0</v>
      </c>
      <c r="K38" s="7">
        <v>0</v>
      </c>
      <c r="L38" s="7"/>
      <c r="M38" s="7">
        <v>0</v>
      </c>
    </row>
    <row r="39" spans="1:13" x14ac:dyDescent="0.2">
      <c r="A39" s="188" t="s">
        <v>217</v>
      </c>
      <c r="B39" s="189"/>
      <c r="C39" s="189"/>
      <c r="D39" s="189"/>
      <c r="E39" s="189"/>
      <c r="F39" s="189"/>
      <c r="G39" s="189"/>
      <c r="H39" s="190"/>
      <c r="I39" s="1">
        <v>143</v>
      </c>
      <c r="J39" s="7">
        <v>0</v>
      </c>
      <c r="K39" s="7">
        <v>0</v>
      </c>
      <c r="L39" s="7"/>
      <c r="M39" s="7">
        <v>0</v>
      </c>
    </row>
    <row r="40" spans="1:13" x14ac:dyDescent="0.2">
      <c r="A40" s="188" t="s">
        <v>218</v>
      </c>
      <c r="B40" s="189"/>
      <c r="C40" s="189"/>
      <c r="D40" s="189"/>
      <c r="E40" s="189"/>
      <c r="F40" s="189"/>
      <c r="G40" s="189"/>
      <c r="H40" s="190"/>
      <c r="I40" s="1">
        <v>144</v>
      </c>
      <c r="J40" s="7">
        <v>0</v>
      </c>
      <c r="K40" s="7">
        <v>0</v>
      </c>
      <c r="L40" s="7"/>
      <c r="M40" s="7">
        <v>0</v>
      </c>
    </row>
    <row r="41" spans="1:13" x14ac:dyDescent="0.2">
      <c r="A41" s="188" t="s">
        <v>219</v>
      </c>
      <c r="B41" s="189"/>
      <c r="C41" s="189"/>
      <c r="D41" s="189"/>
      <c r="E41" s="189"/>
      <c r="F41" s="189"/>
      <c r="G41" s="189"/>
      <c r="H41" s="190"/>
      <c r="I41" s="1">
        <v>145</v>
      </c>
      <c r="J41" s="7">
        <v>0</v>
      </c>
      <c r="K41" s="7">
        <v>0</v>
      </c>
      <c r="L41" s="7"/>
      <c r="M41" s="7">
        <v>0</v>
      </c>
    </row>
    <row r="42" spans="1:13" x14ac:dyDescent="0.2">
      <c r="A42" s="188" t="s">
        <v>220</v>
      </c>
      <c r="B42" s="189"/>
      <c r="C42" s="189"/>
      <c r="D42" s="189"/>
      <c r="E42" s="189"/>
      <c r="F42" s="189"/>
      <c r="G42" s="189"/>
      <c r="H42" s="190"/>
      <c r="I42" s="1">
        <v>146</v>
      </c>
      <c r="J42" s="47">
        <f>J7+J27+J38+J40</f>
        <v>3652782816</v>
      </c>
      <c r="K42" s="47">
        <f>K7+K27+K38+K40</f>
        <v>973103859</v>
      </c>
      <c r="L42" s="47">
        <f>L7+L27+L38+L40</f>
        <v>3791466473</v>
      </c>
      <c r="M42" s="47">
        <f>M7+M27+M38+M40</f>
        <v>1001629815</v>
      </c>
    </row>
    <row r="43" spans="1:13" x14ac:dyDescent="0.2">
      <c r="A43" s="188" t="s">
        <v>221</v>
      </c>
      <c r="B43" s="189"/>
      <c r="C43" s="189"/>
      <c r="D43" s="189"/>
      <c r="E43" s="189"/>
      <c r="F43" s="189"/>
      <c r="G43" s="189"/>
      <c r="H43" s="190"/>
      <c r="I43" s="1">
        <v>147</v>
      </c>
      <c r="J43" s="47">
        <f>J10+J33+J39+J41</f>
        <v>3543446662</v>
      </c>
      <c r="K43" s="47">
        <f>K10+K33+K39+K41</f>
        <v>957267034.90000021</v>
      </c>
      <c r="L43" s="47">
        <f>L10+L33+L39+L41</f>
        <v>3639860714.1280928</v>
      </c>
      <c r="M43" s="47">
        <f>M10+M33+M39+M41</f>
        <v>968574870.128093</v>
      </c>
    </row>
    <row r="44" spans="1:13" x14ac:dyDescent="0.2">
      <c r="A44" s="188" t="s">
        <v>222</v>
      </c>
      <c r="B44" s="189"/>
      <c r="C44" s="189"/>
      <c r="D44" s="189"/>
      <c r="E44" s="189"/>
      <c r="F44" s="189"/>
      <c r="G44" s="189"/>
      <c r="H44" s="190"/>
      <c r="I44" s="1">
        <v>148</v>
      </c>
      <c r="J44" s="47">
        <f>J42-J43</f>
        <v>109336154</v>
      </c>
      <c r="K44" s="47">
        <f>K42-K43</f>
        <v>15836824.099999785</v>
      </c>
      <c r="L44" s="47">
        <f>L42-L43</f>
        <v>151605758.87190723</v>
      </c>
      <c r="M44" s="47">
        <f>M42-M43</f>
        <v>33054944.871906996</v>
      </c>
    </row>
    <row r="45" spans="1:13" x14ac:dyDescent="0.2">
      <c r="A45" s="208" t="s">
        <v>223</v>
      </c>
      <c r="B45" s="209"/>
      <c r="C45" s="209"/>
      <c r="D45" s="209"/>
      <c r="E45" s="209"/>
      <c r="F45" s="209"/>
      <c r="G45" s="209"/>
      <c r="H45" s="210"/>
      <c r="I45" s="1">
        <v>149</v>
      </c>
      <c r="J45" s="47">
        <f>IF(J42&gt;J43,J42-J43,0)</f>
        <v>109336154</v>
      </c>
      <c r="K45" s="47">
        <f>IF(K42&gt;K43,K42-K43,0)</f>
        <v>15836824.099999785</v>
      </c>
      <c r="L45" s="47">
        <f>IF(L42&gt;L43,L42-L43,0)</f>
        <v>151605758.87190723</v>
      </c>
      <c r="M45" s="47">
        <f>IF(M42&gt;M43,M42-M43,0)</f>
        <v>33054944.871906996</v>
      </c>
    </row>
    <row r="46" spans="1:13" x14ac:dyDescent="0.2">
      <c r="A46" s="208" t="s">
        <v>224</v>
      </c>
      <c r="B46" s="209"/>
      <c r="C46" s="209"/>
      <c r="D46" s="209"/>
      <c r="E46" s="209"/>
      <c r="F46" s="209"/>
      <c r="G46" s="209"/>
      <c r="H46" s="210"/>
      <c r="I46" s="1">
        <v>150</v>
      </c>
      <c r="J46" s="47">
        <f>IF(J43&gt;J42,J43-J42,0)</f>
        <v>0</v>
      </c>
      <c r="K46" s="47">
        <f>IF(K43&gt;K42,K43-K42,0)</f>
        <v>0</v>
      </c>
      <c r="L46" s="47">
        <f>IF(L43&gt;L42,L43-L42,0)</f>
        <v>0</v>
      </c>
      <c r="M46" s="47">
        <v>0</v>
      </c>
    </row>
    <row r="47" spans="1:13" x14ac:dyDescent="0.2">
      <c r="A47" s="188" t="s">
        <v>225</v>
      </c>
      <c r="B47" s="189"/>
      <c r="C47" s="189"/>
      <c r="D47" s="189"/>
      <c r="E47" s="189"/>
      <c r="F47" s="189"/>
      <c r="G47" s="189"/>
      <c r="H47" s="190"/>
      <c r="I47" s="1">
        <v>151</v>
      </c>
      <c r="J47" s="7">
        <v>25262095</v>
      </c>
      <c r="K47" s="7">
        <v>13946215</v>
      </c>
      <c r="L47" s="7">
        <v>30461930</v>
      </c>
      <c r="M47" s="7">
        <v>12079744</v>
      </c>
    </row>
    <row r="48" spans="1:13" x14ac:dyDescent="0.2">
      <c r="A48" s="188" t="s">
        <v>226</v>
      </c>
      <c r="B48" s="189"/>
      <c r="C48" s="189"/>
      <c r="D48" s="189"/>
      <c r="E48" s="189"/>
      <c r="F48" s="189"/>
      <c r="G48" s="189"/>
      <c r="H48" s="190"/>
      <c r="I48" s="1">
        <v>152</v>
      </c>
      <c r="J48" s="47">
        <f>J44-J47</f>
        <v>84074059</v>
      </c>
      <c r="K48" s="47">
        <f>K44-K47</f>
        <v>1890609.0999997854</v>
      </c>
      <c r="L48" s="47">
        <f>L44-L47</f>
        <v>121143828.87190723</v>
      </c>
      <c r="M48" s="47">
        <f>M44-M47</f>
        <v>20975200.871906996</v>
      </c>
    </row>
    <row r="49" spans="1:13" x14ac:dyDescent="0.2">
      <c r="A49" s="208" t="s">
        <v>227</v>
      </c>
      <c r="B49" s="209"/>
      <c r="C49" s="209"/>
      <c r="D49" s="209"/>
      <c r="E49" s="209"/>
      <c r="F49" s="209"/>
      <c r="G49" s="209"/>
      <c r="H49" s="210"/>
      <c r="I49" s="1">
        <v>153</v>
      </c>
      <c r="J49" s="47">
        <f>IF(J48&gt;0,J48,0)</f>
        <v>84074059</v>
      </c>
      <c r="K49" s="47">
        <f>IF(K48&gt;0,K48,0)</f>
        <v>1890609.0999997854</v>
      </c>
      <c r="L49" s="47">
        <f>IF(L48&gt;0,L48,0)</f>
        <v>121143828.87190723</v>
      </c>
      <c r="M49" s="47">
        <f>IF(M48&gt;0,M48,0)</f>
        <v>20975200.871906996</v>
      </c>
    </row>
    <row r="50" spans="1:13" x14ac:dyDescent="0.2">
      <c r="A50" s="232" t="s">
        <v>228</v>
      </c>
      <c r="B50" s="233"/>
      <c r="C50" s="233"/>
      <c r="D50" s="233"/>
      <c r="E50" s="233"/>
      <c r="F50" s="233"/>
      <c r="G50" s="233"/>
      <c r="H50" s="234"/>
      <c r="I50" s="4">
        <v>154</v>
      </c>
      <c r="J50" s="54">
        <f>IF(J48&lt;0,-J48,0)</f>
        <v>0</v>
      </c>
      <c r="K50" s="54">
        <v>0</v>
      </c>
      <c r="L50" s="54">
        <f>IF(L48&lt;0,-L48,0)</f>
        <v>0</v>
      </c>
      <c r="M50" s="54">
        <v>0</v>
      </c>
    </row>
    <row r="51" spans="1:13" ht="12.75" customHeight="1" x14ac:dyDescent="0.2">
      <c r="A51" s="205" t="s">
        <v>229</v>
      </c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35"/>
    </row>
    <row r="52" spans="1:13" ht="12.75" customHeight="1" x14ac:dyDescent="0.2">
      <c r="A52" s="205" t="s">
        <v>230</v>
      </c>
      <c r="B52" s="216"/>
      <c r="C52" s="216"/>
      <c r="D52" s="216"/>
      <c r="E52" s="216"/>
      <c r="F52" s="216"/>
      <c r="G52" s="216"/>
      <c r="H52" s="216"/>
      <c r="I52" s="112"/>
      <c r="J52" s="112"/>
      <c r="K52" s="112"/>
      <c r="L52" s="112"/>
      <c r="M52" s="113"/>
    </row>
    <row r="53" spans="1:13" x14ac:dyDescent="0.2">
      <c r="A53" s="236" t="s">
        <v>231</v>
      </c>
      <c r="B53" s="237"/>
      <c r="C53" s="237"/>
      <c r="D53" s="237"/>
      <c r="E53" s="237"/>
      <c r="F53" s="237"/>
      <c r="G53" s="237"/>
      <c r="H53" s="238"/>
      <c r="I53" s="3">
        <v>155</v>
      </c>
      <c r="J53" s="7">
        <v>84235325</v>
      </c>
      <c r="K53" s="7">
        <v>1929875</v>
      </c>
      <c r="L53" s="7">
        <v>120995256.87190723</v>
      </c>
      <c r="M53" s="7">
        <v>20564628.871907234</v>
      </c>
    </row>
    <row r="54" spans="1:13" x14ac:dyDescent="0.2">
      <c r="A54" s="229" t="s">
        <v>232</v>
      </c>
      <c r="B54" s="230"/>
      <c r="C54" s="230"/>
      <c r="D54" s="230"/>
      <c r="E54" s="230"/>
      <c r="F54" s="230"/>
      <c r="G54" s="230"/>
      <c r="H54" s="231"/>
      <c r="I54" s="1">
        <v>156</v>
      </c>
      <c r="J54" s="8">
        <v>-161266</v>
      </c>
      <c r="K54" s="8">
        <v>-39266</v>
      </c>
      <c r="L54" s="8">
        <v>148572</v>
      </c>
      <c r="M54" s="7">
        <v>-110083</v>
      </c>
    </row>
    <row r="55" spans="1:13" ht="12.75" customHeight="1" x14ac:dyDescent="0.2">
      <c r="A55" s="205" t="s">
        <v>233</v>
      </c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</row>
    <row r="56" spans="1:13" x14ac:dyDescent="0.2">
      <c r="A56" s="185" t="s">
        <v>234</v>
      </c>
      <c r="B56" s="186"/>
      <c r="C56" s="186"/>
      <c r="D56" s="186"/>
      <c r="E56" s="186"/>
      <c r="F56" s="186"/>
      <c r="G56" s="186"/>
      <c r="H56" s="187"/>
      <c r="I56" s="9">
        <v>157</v>
      </c>
      <c r="J56" s="6">
        <v>84074059</v>
      </c>
      <c r="K56" s="6">
        <v>1890609</v>
      </c>
      <c r="L56" s="6">
        <v>121143828.87190723</v>
      </c>
      <c r="M56" s="6">
        <v>20975200.871906996</v>
      </c>
    </row>
    <row r="57" spans="1:13" x14ac:dyDescent="0.2">
      <c r="A57" s="188" t="s">
        <v>235</v>
      </c>
      <c r="B57" s="189"/>
      <c r="C57" s="189"/>
      <c r="D57" s="189"/>
      <c r="E57" s="189"/>
      <c r="F57" s="189"/>
      <c r="G57" s="189"/>
      <c r="H57" s="190"/>
      <c r="I57" s="1">
        <v>158</v>
      </c>
      <c r="J57" s="121">
        <f>SUM(J58:J64)</f>
        <v>13521000</v>
      </c>
      <c r="K57" s="121">
        <f>SUM(K58:K64)</f>
        <v>5096747</v>
      </c>
      <c r="L57" s="121">
        <f>SUM(L58:L64)</f>
        <v>-10365150</v>
      </c>
      <c r="M57" s="121">
        <f>SUM(M58:M64)</f>
        <v>863834</v>
      </c>
    </row>
    <row r="58" spans="1:13" x14ac:dyDescent="0.2">
      <c r="A58" s="188" t="s">
        <v>236</v>
      </c>
      <c r="B58" s="189"/>
      <c r="C58" s="189"/>
      <c r="D58" s="189"/>
      <c r="E58" s="189"/>
      <c r="F58" s="189"/>
      <c r="G58" s="189"/>
      <c r="H58" s="190"/>
      <c r="I58" s="1">
        <v>159</v>
      </c>
      <c r="J58" s="7">
        <v>13521000</v>
      </c>
      <c r="K58" s="7">
        <v>5096747</v>
      </c>
      <c r="L58" s="7">
        <v>-10365150</v>
      </c>
      <c r="M58" s="7">
        <v>863834</v>
      </c>
    </row>
    <row r="59" spans="1:13" x14ac:dyDescent="0.2">
      <c r="A59" s="188" t="s">
        <v>237</v>
      </c>
      <c r="B59" s="189"/>
      <c r="C59" s="189"/>
      <c r="D59" s="189"/>
      <c r="E59" s="189"/>
      <c r="F59" s="189"/>
      <c r="G59" s="189"/>
      <c r="H59" s="190"/>
      <c r="I59" s="1">
        <v>160</v>
      </c>
      <c r="J59" s="7"/>
      <c r="K59" s="7"/>
      <c r="L59" s="7"/>
      <c r="M59" s="7"/>
    </row>
    <row r="60" spans="1:13" x14ac:dyDescent="0.2">
      <c r="A60" s="188" t="s">
        <v>238</v>
      </c>
      <c r="B60" s="189"/>
      <c r="C60" s="189"/>
      <c r="D60" s="189"/>
      <c r="E60" s="189"/>
      <c r="F60" s="189"/>
      <c r="G60" s="189"/>
      <c r="H60" s="190"/>
      <c r="I60" s="1">
        <v>161</v>
      </c>
      <c r="J60" s="7"/>
      <c r="K60" s="7"/>
      <c r="L60" s="7"/>
      <c r="M60" s="7"/>
    </row>
    <row r="61" spans="1:13" x14ac:dyDescent="0.2">
      <c r="A61" s="188" t="s">
        <v>239</v>
      </c>
      <c r="B61" s="189"/>
      <c r="C61" s="189"/>
      <c r="D61" s="189"/>
      <c r="E61" s="189"/>
      <c r="F61" s="189"/>
      <c r="G61" s="189"/>
      <c r="H61" s="190"/>
      <c r="I61" s="1">
        <v>162</v>
      </c>
      <c r="J61" s="7"/>
      <c r="K61" s="7"/>
      <c r="L61" s="7"/>
      <c r="M61" s="7"/>
    </row>
    <row r="62" spans="1:13" x14ac:dyDescent="0.2">
      <c r="A62" s="188" t="s">
        <v>240</v>
      </c>
      <c r="B62" s="189"/>
      <c r="C62" s="189"/>
      <c r="D62" s="189"/>
      <c r="E62" s="189"/>
      <c r="F62" s="189"/>
      <c r="G62" s="189"/>
      <c r="H62" s="190"/>
      <c r="I62" s="1">
        <v>163</v>
      </c>
      <c r="J62" s="7"/>
      <c r="K62" s="7"/>
      <c r="L62" s="7"/>
      <c r="M62" s="7"/>
    </row>
    <row r="63" spans="1:13" x14ac:dyDescent="0.2">
      <c r="A63" s="188" t="s">
        <v>241</v>
      </c>
      <c r="B63" s="189"/>
      <c r="C63" s="189"/>
      <c r="D63" s="189"/>
      <c r="E63" s="189"/>
      <c r="F63" s="189"/>
      <c r="G63" s="189"/>
      <c r="H63" s="190"/>
      <c r="I63" s="1">
        <v>164</v>
      </c>
      <c r="J63" s="7"/>
      <c r="K63" s="7"/>
      <c r="L63" s="7"/>
      <c r="M63" s="7"/>
    </row>
    <row r="64" spans="1:13" x14ac:dyDescent="0.2">
      <c r="A64" s="188" t="s">
        <v>242</v>
      </c>
      <c r="B64" s="189"/>
      <c r="C64" s="189"/>
      <c r="D64" s="189"/>
      <c r="E64" s="189"/>
      <c r="F64" s="189"/>
      <c r="G64" s="189"/>
      <c r="H64" s="190"/>
      <c r="I64" s="1">
        <v>165</v>
      </c>
      <c r="J64" s="7"/>
      <c r="K64" s="7"/>
      <c r="L64" s="7"/>
      <c r="M64" s="7"/>
    </row>
    <row r="65" spans="1:13" x14ac:dyDescent="0.2">
      <c r="A65" s="188" t="s">
        <v>243</v>
      </c>
      <c r="B65" s="189"/>
      <c r="C65" s="189"/>
      <c r="D65" s="189"/>
      <c r="E65" s="189"/>
      <c r="F65" s="189"/>
      <c r="G65" s="189"/>
      <c r="H65" s="190"/>
      <c r="I65" s="1">
        <v>166</v>
      </c>
      <c r="J65" s="7"/>
      <c r="K65" s="7"/>
      <c r="L65" s="7"/>
      <c r="M65" s="7"/>
    </row>
    <row r="66" spans="1:13" x14ac:dyDescent="0.2">
      <c r="A66" s="188" t="s">
        <v>244</v>
      </c>
      <c r="B66" s="189"/>
      <c r="C66" s="189"/>
      <c r="D66" s="189"/>
      <c r="E66" s="189"/>
      <c r="F66" s="189"/>
      <c r="G66" s="189"/>
      <c r="H66" s="190"/>
      <c r="I66" s="1">
        <v>167</v>
      </c>
      <c r="J66" s="121">
        <f>J57-J65</f>
        <v>13521000</v>
      </c>
      <c r="K66" s="121">
        <f>K57-K65</f>
        <v>5096747</v>
      </c>
      <c r="L66" s="121">
        <f>L57-L65</f>
        <v>-10365150</v>
      </c>
      <c r="M66" s="121">
        <f>M57-M65</f>
        <v>863834</v>
      </c>
    </row>
    <row r="67" spans="1:13" x14ac:dyDescent="0.2">
      <c r="A67" s="188" t="s">
        <v>245</v>
      </c>
      <c r="B67" s="189"/>
      <c r="C67" s="189"/>
      <c r="D67" s="189"/>
      <c r="E67" s="189"/>
      <c r="F67" s="189"/>
      <c r="G67" s="189"/>
      <c r="H67" s="190"/>
      <c r="I67" s="1">
        <v>168</v>
      </c>
      <c r="J67" s="122">
        <f>J56+J66</f>
        <v>97595059</v>
      </c>
      <c r="K67" s="122">
        <f>K56+K66</f>
        <v>6987356</v>
      </c>
      <c r="L67" s="122">
        <f>L56+L66</f>
        <v>110778678.87190723</v>
      </c>
      <c r="M67" s="122">
        <f>M56+M66</f>
        <v>21839034.871906996</v>
      </c>
    </row>
    <row r="68" spans="1:13" ht="12.75" customHeight="1" x14ac:dyDescent="0.2">
      <c r="A68" s="205" t="s">
        <v>246</v>
      </c>
      <c r="B68" s="216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35"/>
    </row>
    <row r="69" spans="1:13" ht="12.75" customHeight="1" x14ac:dyDescent="0.2">
      <c r="A69" s="205" t="s">
        <v>247</v>
      </c>
      <c r="B69" s="216"/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35"/>
    </row>
    <row r="70" spans="1:13" x14ac:dyDescent="0.2">
      <c r="A70" s="236" t="s">
        <v>231</v>
      </c>
      <c r="B70" s="237"/>
      <c r="C70" s="237"/>
      <c r="D70" s="237"/>
      <c r="E70" s="237"/>
      <c r="F70" s="237"/>
      <c r="G70" s="237"/>
      <c r="H70" s="238"/>
      <c r="I70" s="3">
        <v>169</v>
      </c>
      <c r="J70" s="130">
        <f>J67-J71</f>
        <v>97609325</v>
      </c>
      <c r="K70" s="130">
        <f>K67-K71</f>
        <v>6864415</v>
      </c>
      <c r="L70" s="130">
        <f>L67-L71</f>
        <v>110338828.87190723</v>
      </c>
      <c r="M70" s="130">
        <f>M67-M71</f>
        <v>21346700.871906996</v>
      </c>
    </row>
    <row r="71" spans="1:13" x14ac:dyDescent="0.2">
      <c r="A71" s="241" t="s">
        <v>232</v>
      </c>
      <c r="B71" s="242"/>
      <c r="C71" s="242"/>
      <c r="D71" s="242"/>
      <c r="E71" s="242"/>
      <c r="F71" s="242"/>
      <c r="G71" s="242"/>
      <c r="H71" s="243"/>
      <c r="I71" s="4">
        <v>170</v>
      </c>
      <c r="J71" s="8">
        <v>-14266</v>
      </c>
      <c r="K71" s="8">
        <v>122941</v>
      </c>
      <c r="L71" s="8">
        <v>439850</v>
      </c>
      <c r="M71" s="8">
        <v>492334</v>
      </c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3:M3"/>
    <mergeCell ref="A4:H4"/>
    <mergeCell ref="A6:H6"/>
    <mergeCell ref="A7:H7"/>
    <mergeCell ref="A8:H8"/>
    <mergeCell ref="A9:H9"/>
    <mergeCell ref="J4:K4"/>
    <mergeCell ref="L4:M4"/>
    <mergeCell ref="A5:H5"/>
  </mergeCells>
  <phoneticPr fontId="3" type="noConversion"/>
  <dataValidations disablePrompts="1" count="3">
    <dataValidation type="whole" operator="notEqual" allowBlank="1" showInputMessage="1" showErrorMessage="1" errorTitle="Pogrešan unos" error="Mogu se unijeti samo cjelobrojne vrijednosti." sqref="K57:M57 J53:L54 J47:L47 K66:M67 J56:J67 K56:L56 K58:L65 J71:L71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L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13:L15 K33:M33 K34:K46 K7:M7 L34:L41 K10:M10 K12:M12 K16:M16 K22:M22 K27:M27 L42:M46 J12:J46 K8:L9 J7:J10 K17:L21 K23:L26 K28:L32 J48:M50">
      <formula1>0</formula1>
    </dataValidation>
  </dataValidations>
  <pageMargins left="0.75" right="0.75" top="1" bottom="1" header="0.5" footer="0.5"/>
  <pageSetup paperSize="9" scale="6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zoomScaleNormal="100" zoomScaleSheetLayoutView="110" workbookViewId="0">
      <selection sqref="A1:K1"/>
    </sheetView>
  </sheetViews>
  <sheetFormatPr defaultRowHeight="12.75" x14ac:dyDescent="0.2"/>
  <cols>
    <col min="1" max="7" width="9.140625" style="46"/>
    <col min="8" max="8" width="7.85546875" style="46" customWidth="1"/>
    <col min="9" max="9" width="6.5703125" style="46" bestFit="1" customWidth="1"/>
    <col min="10" max="11" width="9.5703125" style="46" bestFit="1" customWidth="1"/>
    <col min="12" max="16384" width="9.140625" style="46"/>
  </cols>
  <sheetData>
    <row r="1" spans="1:11" ht="15.75" x14ac:dyDescent="0.2">
      <c r="A1" s="244" t="s">
        <v>248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1" ht="12.75" customHeight="1" x14ac:dyDescent="0.2">
      <c r="A2" s="245" t="s">
        <v>316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</row>
    <row r="3" spans="1:11" x14ac:dyDescent="0.2">
      <c r="A3" s="193" t="s">
        <v>324</v>
      </c>
      <c r="B3" s="194"/>
      <c r="C3" s="194"/>
      <c r="D3" s="194"/>
      <c r="E3" s="194"/>
      <c r="F3" s="194"/>
      <c r="G3" s="194"/>
      <c r="H3" s="194"/>
      <c r="I3" s="194"/>
      <c r="J3" s="194"/>
      <c r="K3" s="195"/>
    </row>
    <row r="4" spans="1:11" ht="24" x14ac:dyDescent="0.2">
      <c r="A4" s="246" t="s">
        <v>74</v>
      </c>
      <c r="B4" s="246"/>
      <c r="C4" s="246"/>
      <c r="D4" s="246"/>
      <c r="E4" s="246"/>
      <c r="F4" s="246"/>
      <c r="G4" s="246"/>
      <c r="H4" s="246"/>
      <c r="I4" s="58" t="s">
        <v>75</v>
      </c>
      <c r="J4" s="59" t="s">
        <v>182</v>
      </c>
      <c r="K4" s="59" t="s">
        <v>183</v>
      </c>
    </row>
    <row r="5" spans="1:11" x14ac:dyDescent="0.2">
      <c r="A5" s="247">
        <v>1</v>
      </c>
      <c r="B5" s="247"/>
      <c r="C5" s="247"/>
      <c r="D5" s="247"/>
      <c r="E5" s="247"/>
      <c r="F5" s="247"/>
      <c r="G5" s="247"/>
      <c r="H5" s="247"/>
      <c r="I5" s="60">
        <v>2</v>
      </c>
      <c r="J5" s="61" t="s">
        <v>4</v>
      </c>
      <c r="K5" s="61" t="s">
        <v>5</v>
      </c>
    </row>
    <row r="6" spans="1:11" x14ac:dyDescent="0.2">
      <c r="A6" s="205" t="s">
        <v>249</v>
      </c>
      <c r="B6" s="216"/>
      <c r="C6" s="216"/>
      <c r="D6" s="216"/>
      <c r="E6" s="216"/>
      <c r="F6" s="216"/>
      <c r="G6" s="216"/>
      <c r="H6" s="216"/>
      <c r="I6" s="248"/>
      <c r="J6" s="248"/>
      <c r="K6" s="249"/>
    </row>
    <row r="7" spans="1:11" x14ac:dyDescent="0.2">
      <c r="A7" s="199" t="s">
        <v>250</v>
      </c>
      <c r="B7" s="200"/>
      <c r="C7" s="200"/>
      <c r="D7" s="200"/>
      <c r="E7" s="200"/>
      <c r="F7" s="200"/>
      <c r="G7" s="200"/>
      <c r="H7" s="200"/>
      <c r="I7" s="1">
        <v>1</v>
      </c>
      <c r="J7" s="5">
        <v>109336154</v>
      </c>
      <c r="K7" s="7">
        <v>151605758.87190723</v>
      </c>
    </row>
    <row r="8" spans="1:11" x14ac:dyDescent="0.2">
      <c r="A8" s="199" t="s">
        <v>251</v>
      </c>
      <c r="B8" s="200"/>
      <c r="C8" s="200"/>
      <c r="D8" s="200"/>
      <c r="E8" s="200"/>
      <c r="F8" s="200"/>
      <c r="G8" s="200"/>
      <c r="H8" s="200"/>
      <c r="I8" s="1">
        <v>2</v>
      </c>
      <c r="J8" s="5">
        <v>155291996</v>
      </c>
      <c r="K8" s="7">
        <v>157489065</v>
      </c>
    </row>
    <row r="9" spans="1:11" x14ac:dyDescent="0.2">
      <c r="A9" s="199" t="s">
        <v>252</v>
      </c>
      <c r="B9" s="200"/>
      <c r="C9" s="200"/>
      <c r="D9" s="200"/>
      <c r="E9" s="200"/>
      <c r="F9" s="200"/>
      <c r="G9" s="200"/>
      <c r="H9" s="200"/>
      <c r="I9" s="1">
        <v>3</v>
      </c>
      <c r="J9" s="5"/>
      <c r="K9" s="7"/>
    </row>
    <row r="10" spans="1:11" x14ac:dyDescent="0.2">
      <c r="A10" s="199" t="s">
        <v>253</v>
      </c>
      <c r="B10" s="200"/>
      <c r="C10" s="200"/>
      <c r="D10" s="200"/>
      <c r="E10" s="200"/>
      <c r="F10" s="200"/>
      <c r="G10" s="200"/>
      <c r="H10" s="200"/>
      <c r="I10" s="1">
        <v>4</v>
      </c>
      <c r="J10" s="5">
        <v>84719990</v>
      </c>
      <c r="K10" s="7"/>
    </row>
    <row r="11" spans="1:11" x14ac:dyDescent="0.2">
      <c r="A11" s="199" t="s">
        <v>254</v>
      </c>
      <c r="B11" s="200"/>
      <c r="C11" s="200"/>
      <c r="D11" s="200"/>
      <c r="E11" s="200"/>
      <c r="F11" s="200"/>
      <c r="G11" s="200"/>
      <c r="H11" s="200"/>
      <c r="I11" s="1">
        <v>5</v>
      </c>
      <c r="J11" s="5"/>
      <c r="K11" s="7"/>
    </row>
    <row r="12" spans="1:11" x14ac:dyDescent="0.2">
      <c r="A12" s="199" t="s">
        <v>255</v>
      </c>
      <c r="B12" s="200"/>
      <c r="C12" s="200"/>
      <c r="D12" s="200"/>
      <c r="E12" s="200"/>
      <c r="F12" s="200"/>
      <c r="G12" s="200"/>
      <c r="H12" s="200"/>
      <c r="I12" s="1">
        <v>6</v>
      </c>
      <c r="J12" s="5">
        <v>100653200</v>
      </c>
      <c r="K12" s="7">
        <v>32688196</v>
      </c>
    </row>
    <row r="13" spans="1:11" x14ac:dyDescent="0.2">
      <c r="A13" s="188" t="s">
        <v>256</v>
      </c>
      <c r="B13" s="189"/>
      <c r="C13" s="189"/>
      <c r="D13" s="189"/>
      <c r="E13" s="189"/>
      <c r="F13" s="189"/>
      <c r="G13" s="189"/>
      <c r="H13" s="189"/>
      <c r="I13" s="1">
        <v>7</v>
      </c>
      <c r="J13" s="56">
        <f>SUM(J7:J12)</f>
        <v>450001340</v>
      </c>
      <c r="K13" s="47">
        <f>SUM(K7:K12)</f>
        <v>341783019.87190723</v>
      </c>
    </row>
    <row r="14" spans="1:11" x14ac:dyDescent="0.2">
      <c r="A14" s="199" t="s">
        <v>257</v>
      </c>
      <c r="B14" s="200"/>
      <c r="C14" s="200"/>
      <c r="D14" s="200"/>
      <c r="E14" s="200"/>
      <c r="F14" s="200"/>
      <c r="G14" s="200"/>
      <c r="H14" s="200"/>
      <c r="I14" s="1">
        <v>8</v>
      </c>
      <c r="J14" s="5">
        <v>158242569</v>
      </c>
      <c r="K14" s="7">
        <v>67539871.872197002</v>
      </c>
    </row>
    <row r="15" spans="1:11" x14ac:dyDescent="0.2">
      <c r="A15" s="199" t="s">
        <v>258</v>
      </c>
      <c r="B15" s="200"/>
      <c r="C15" s="200"/>
      <c r="D15" s="200"/>
      <c r="E15" s="200"/>
      <c r="F15" s="200"/>
      <c r="G15" s="200"/>
      <c r="H15" s="200"/>
      <c r="I15" s="1">
        <v>9</v>
      </c>
      <c r="J15" s="5"/>
      <c r="K15" s="7">
        <v>30527775.596581999</v>
      </c>
    </row>
    <row r="16" spans="1:11" x14ac:dyDescent="0.2">
      <c r="A16" s="199" t="s">
        <v>259</v>
      </c>
      <c r="B16" s="200"/>
      <c r="C16" s="200"/>
      <c r="D16" s="200"/>
      <c r="E16" s="200"/>
      <c r="F16" s="200"/>
      <c r="G16" s="200"/>
      <c r="H16" s="200"/>
      <c r="I16" s="1">
        <v>10</v>
      </c>
      <c r="J16" s="5">
        <v>49942000</v>
      </c>
      <c r="K16" s="7">
        <v>8586158.2557555493</v>
      </c>
    </row>
    <row r="17" spans="1:11" x14ac:dyDescent="0.2">
      <c r="A17" s="199" t="s">
        <v>260</v>
      </c>
      <c r="B17" s="200"/>
      <c r="C17" s="200"/>
      <c r="D17" s="200"/>
      <c r="E17" s="200"/>
      <c r="F17" s="200"/>
      <c r="G17" s="200"/>
      <c r="H17" s="200"/>
      <c r="I17" s="1">
        <v>11</v>
      </c>
      <c r="J17" s="5">
        <v>45049000</v>
      </c>
      <c r="K17" s="7">
        <v>58706000</v>
      </c>
    </row>
    <row r="18" spans="1:11" x14ac:dyDescent="0.2">
      <c r="A18" s="188" t="s">
        <v>261</v>
      </c>
      <c r="B18" s="189"/>
      <c r="C18" s="189"/>
      <c r="D18" s="189"/>
      <c r="E18" s="189"/>
      <c r="F18" s="189"/>
      <c r="G18" s="189"/>
      <c r="H18" s="189"/>
      <c r="I18" s="1">
        <v>12</v>
      </c>
      <c r="J18" s="56">
        <f>SUM(J14:J17)</f>
        <v>253233569</v>
      </c>
      <c r="K18" s="47">
        <f>SUM(K14:K17)</f>
        <v>165359805.72453454</v>
      </c>
    </row>
    <row r="19" spans="1:11" x14ac:dyDescent="0.2">
      <c r="A19" s="188" t="s">
        <v>319</v>
      </c>
      <c r="B19" s="189"/>
      <c r="C19" s="189"/>
      <c r="D19" s="189"/>
      <c r="E19" s="189"/>
      <c r="F19" s="189"/>
      <c r="G19" s="189"/>
      <c r="H19" s="189"/>
      <c r="I19" s="1">
        <v>13</v>
      </c>
      <c r="J19" s="56">
        <f>IF(J13&gt;J18,J13-J18,0)</f>
        <v>196767771</v>
      </c>
      <c r="K19" s="47">
        <f>IF(K13&gt;K18,K13-K18,0)</f>
        <v>176423214.14737269</v>
      </c>
    </row>
    <row r="20" spans="1:11" x14ac:dyDescent="0.2">
      <c r="A20" s="188" t="s">
        <v>320</v>
      </c>
      <c r="B20" s="189"/>
      <c r="C20" s="189"/>
      <c r="D20" s="189"/>
      <c r="E20" s="189"/>
      <c r="F20" s="189"/>
      <c r="G20" s="189"/>
      <c r="H20" s="189"/>
      <c r="I20" s="1">
        <v>14</v>
      </c>
      <c r="J20" s="56">
        <f>IF(J18&gt;J13,J18-J13,0)</f>
        <v>0</v>
      </c>
      <c r="K20" s="47">
        <f>IF(K18&gt;K13,K18-K13,0)</f>
        <v>0</v>
      </c>
    </row>
    <row r="21" spans="1:11" x14ac:dyDescent="0.2">
      <c r="A21" s="205" t="s">
        <v>262</v>
      </c>
      <c r="B21" s="216"/>
      <c r="C21" s="216"/>
      <c r="D21" s="216"/>
      <c r="E21" s="216"/>
      <c r="F21" s="216"/>
      <c r="G21" s="216"/>
      <c r="H21" s="216"/>
      <c r="I21" s="248"/>
      <c r="J21" s="248"/>
      <c r="K21" s="249"/>
    </row>
    <row r="22" spans="1:11" x14ac:dyDescent="0.2">
      <c r="A22" s="199" t="s">
        <v>263</v>
      </c>
      <c r="B22" s="200"/>
      <c r="C22" s="200"/>
      <c r="D22" s="200"/>
      <c r="E22" s="200"/>
      <c r="F22" s="200"/>
      <c r="G22" s="200"/>
      <c r="H22" s="200"/>
      <c r="I22" s="1">
        <v>15</v>
      </c>
      <c r="J22" s="5">
        <v>10446000</v>
      </c>
      <c r="K22" s="7">
        <v>8201000</v>
      </c>
    </row>
    <row r="23" spans="1:11" x14ac:dyDescent="0.2">
      <c r="A23" s="199" t="s">
        <v>264</v>
      </c>
      <c r="B23" s="200"/>
      <c r="C23" s="200"/>
      <c r="D23" s="200"/>
      <c r="E23" s="200"/>
      <c r="F23" s="200"/>
      <c r="G23" s="200"/>
      <c r="H23" s="200"/>
      <c r="I23" s="1">
        <v>16</v>
      </c>
      <c r="J23" s="5">
        <v>75176000</v>
      </c>
      <c r="K23" s="7">
        <v>111603000</v>
      </c>
    </row>
    <row r="24" spans="1:11" x14ac:dyDescent="0.2">
      <c r="A24" s="199" t="s">
        <v>265</v>
      </c>
      <c r="B24" s="200"/>
      <c r="C24" s="200"/>
      <c r="D24" s="200"/>
      <c r="E24" s="200"/>
      <c r="F24" s="200"/>
      <c r="G24" s="200"/>
      <c r="H24" s="200"/>
      <c r="I24" s="1">
        <v>17</v>
      </c>
      <c r="J24" s="5">
        <v>9191000</v>
      </c>
      <c r="K24" s="7">
        <v>9233000</v>
      </c>
    </row>
    <row r="25" spans="1:11" x14ac:dyDescent="0.2">
      <c r="A25" s="199" t="s">
        <v>266</v>
      </c>
      <c r="B25" s="200"/>
      <c r="C25" s="200"/>
      <c r="D25" s="200"/>
      <c r="E25" s="200"/>
      <c r="F25" s="200"/>
      <c r="G25" s="200"/>
      <c r="H25" s="200"/>
      <c r="I25" s="1">
        <v>18</v>
      </c>
      <c r="J25" s="5"/>
      <c r="K25" s="7"/>
    </row>
    <row r="26" spans="1:11" x14ac:dyDescent="0.2">
      <c r="A26" s="199" t="s">
        <v>267</v>
      </c>
      <c r="B26" s="200"/>
      <c r="C26" s="200"/>
      <c r="D26" s="200"/>
      <c r="E26" s="200"/>
      <c r="F26" s="200"/>
      <c r="G26" s="200"/>
      <c r="H26" s="200"/>
      <c r="I26" s="1">
        <v>19</v>
      </c>
      <c r="J26" s="5">
        <v>3080000</v>
      </c>
      <c r="K26" s="7">
        <v>50239000</v>
      </c>
    </row>
    <row r="27" spans="1:11" x14ac:dyDescent="0.2">
      <c r="A27" s="188" t="s">
        <v>268</v>
      </c>
      <c r="B27" s="189"/>
      <c r="C27" s="189"/>
      <c r="D27" s="189"/>
      <c r="E27" s="189"/>
      <c r="F27" s="189"/>
      <c r="G27" s="189"/>
      <c r="H27" s="189"/>
      <c r="I27" s="1">
        <v>20</v>
      </c>
      <c r="J27" s="56">
        <f>SUM(J22:J26)</f>
        <v>97893000</v>
      </c>
      <c r="K27" s="47">
        <f>SUM(K22:K26)</f>
        <v>179276000</v>
      </c>
    </row>
    <row r="28" spans="1:11" x14ac:dyDescent="0.2">
      <c r="A28" s="199" t="s">
        <v>269</v>
      </c>
      <c r="B28" s="200"/>
      <c r="C28" s="200"/>
      <c r="D28" s="200"/>
      <c r="E28" s="200"/>
      <c r="F28" s="200"/>
      <c r="G28" s="200"/>
      <c r="H28" s="200"/>
      <c r="I28" s="1">
        <v>21</v>
      </c>
      <c r="J28" s="5">
        <v>91068000</v>
      </c>
      <c r="K28" s="7">
        <v>102249000</v>
      </c>
    </row>
    <row r="29" spans="1:11" x14ac:dyDescent="0.2">
      <c r="A29" s="199" t="s">
        <v>270</v>
      </c>
      <c r="B29" s="200"/>
      <c r="C29" s="200"/>
      <c r="D29" s="200"/>
      <c r="E29" s="200"/>
      <c r="F29" s="200"/>
      <c r="G29" s="200"/>
      <c r="H29" s="200"/>
      <c r="I29" s="1">
        <v>22</v>
      </c>
      <c r="J29" s="5">
        <v>68299600</v>
      </c>
      <c r="K29" s="7">
        <v>97843000</v>
      </c>
    </row>
    <row r="30" spans="1:11" x14ac:dyDescent="0.2">
      <c r="A30" s="199" t="s">
        <v>271</v>
      </c>
      <c r="B30" s="200"/>
      <c r="C30" s="200"/>
      <c r="D30" s="200"/>
      <c r="E30" s="200"/>
      <c r="F30" s="200"/>
      <c r="G30" s="200"/>
      <c r="H30" s="200"/>
      <c r="I30" s="1">
        <v>23</v>
      </c>
      <c r="J30" s="5">
        <v>2417000</v>
      </c>
      <c r="K30" s="129">
        <f>6424700+2041</f>
        <v>6426741</v>
      </c>
    </row>
    <row r="31" spans="1:11" x14ac:dyDescent="0.2">
      <c r="A31" s="188" t="s">
        <v>272</v>
      </c>
      <c r="B31" s="189"/>
      <c r="C31" s="189"/>
      <c r="D31" s="189"/>
      <c r="E31" s="189"/>
      <c r="F31" s="189"/>
      <c r="G31" s="189"/>
      <c r="H31" s="189"/>
      <c r="I31" s="1">
        <v>24</v>
      </c>
      <c r="J31" s="56">
        <f>SUM(J28:J30)</f>
        <v>161784600</v>
      </c>
      <c r="K31" s="47">
        <f>SUM(K28:K30)</f>
        <v>206518741</v>
      </c>
    </row>
    <row r="32" spans="1:11" x14ac:dyDescent="0.2">
      <c r="A32" s="188" t="s">
        <v>273</v>
      </c>
      <c r="B32" s="189"/>
      <c r="C32" s="189"/>
      <c r="D32" s="189"/>
      <c r="E32" s="189"/>
      <c r="F32" s="189"/>
      <c r="G32" s="189"/>
      <c r="H32" s="189"/>
      <c r="I32" s="1">
        <v>25</v>
      </c>
      <c r="J32" s="56">
        <f>IF(J27&gt;J31,J27-J31,0)</f>
        <v>0</v>
      </c>
      <c r="K32" s="47">
        <f>IF(K27&gt;K31,K27-K31,0)</f>
        <v>0</v>
      </c>
    </row>
    <row r="33" spans="1:11" x14ac:dyDescent="0.2">
      <c r="A33" s="188" t="s">
        <v>321</v>
      </c>
      <c r="B33" s="189"/>
      <c r="C33" s="189"/>
      <c r="D33" s="189"/>
      <c r="E33" s="189"/>
      <c r="F33" s="189"/>
      <c r="G33" s="189"/>
      <c r="H33" s="189"/>
      <c r="I33" s="1">
        <v>26</v>
      </c>
      <c r="J33" s="56">
        <f>IF(J31&gt;J27,J31-J27,0)</f>
        <v>63891600</v>
      </c>
      <c r="K33" s="47">
        <f>IF(K31&gt;K27,K31-K27,0)</f>
        <v>27242741</v>
      </c>
    </row>
    <row r="34" spans="1:11" x14ac:dyDescent="0.2">
      <c r="A34" s="205" t="s">
        <v>274</v>
      </c>
      <c r="B34" s="216"/>
      <c r="C34" s="216"/>
      <c r="D34" s="216"/>
      <c r="E34" s="216"/>
      <c r="F34" s="216"/>
      <c r="G34" s="216"/>
      <c r="H34" s="216"/>
      <c r="I34" s="248"/>
      <c r="J34" s="248"/>
      <c r="K34" s="249"/>
    </row>
    <row r="35" spans="1:11" x14ac:dyDescent="0.2">
      <c r="A35" s="199" t="s">
        <v>275</v>
      </c>
      <c r="B35" s="200"/>
      <c r="C35" s="200"/>
      <c r="D35" s="200"/>
      <c r="E35" s="200"/>
      <c r="F35" s="200"/>
      <c r="G35" s="200"/>
      <c r="H35" s="200"/>
      <c r="I35" s="1">
        <v>27</v>
      </c>
      <c r="J35" s="5"/>
      <c r="K35" s="7"/>
    </row>
    <row r="36" spans="1:11" x14ac:dyDescent="0.2">
      <c r="A36" s="199" t="s">
        <v>276</v>
      </c>
      <c r="B36" s="200"/>
      <c r="C36" s="200"/>
      <c r="D36" s="200"/>
      <c r="E36" s="200"/>
      <c r="F36" s="200"/>
      <c r="G36" s="200"/>
      <c r="H36" s="200"/>
      <c r="I36" s="1">
        <v>28</v>
      </c>
      <c r="J36" s="5">
        <v>758899400</v>
      </c>
      <c r="K36" s="7">
        <v>679468000</v>
      </c>
    </row>
    <row r="37" spans="1:11" x14ac:dyDescent="0.2">
      <c r="A37" s="199" t="s">
        <v>277</v>
      </c>
      <c r="B37" s="200"/>
      <c r="C37" s="200"/>
      <c r="D37" s="200"/>
      <c r="E37" s="200"/>
      <c r="F37" s="200"/>
      <c r="G37" s="200"/>
      <c r="H37" s="200"/>
      <c r="I37" s="1">
        <v>29</v>
      </c>
      <c r="J37" s="5"/>
      <c r="K37" s="7"/>
    </row>
    <row r="38" spans="1:11" x14ac:dyDescent="0.2">
      <c r="A38" s="188" t="s">
        <v>278</v>
      </c>
      <c r="B38" s="189"/>
      <c r="C38" s="189"/>
      <c r="D38" s="189"/>
      <c r="E38" s="189"/>
      <c r="F38" s="189"/>
      <c r="G38" s="189"/>
      <c r="H38" s="189"/>
      <c r="I38" s="1">
        <v>30</v>
      </c>
      <c r="J38" s="56">
        <f>SUM(J35:J37)</f>
        <v>758899400</v>
      </c>
      <c r="K38" s="47">
        <f>SUM(K35:K37)</f>
        <v>679468000</v>
      </c>
    </row>
    <row r="39" spans="1:11" x14ac:dyDescent="0.2">
      <c r="A39" s="199" t="s">
        <v>279</v>
      </c>
      <c r="B39" s="200"/>
      <c r="C39" s="200"/>
      <c r="D39" s="200"/>
      <c r="E39" s="200"/>
      <c r="F39" s="200"/>
      <c r="G39" s="200"/>
      <c r="H39" s="200"/>
      <c r="I39" s="1">
        <v>31</v>
      </c>
      <c r="J39" s="5">
        <f>884682000-5065000</f>
        <v>879617000</v>
      </c>
      <c r="K39" s="7">
        <f>834467400-3676000</f>
        <v>830791400</v>
      </c>
    </row>
    <row r="40" spans="1:11" x14ac:dyDescent="0.2">
      <c r="A40" s="199" t="s">
        <v>280</v>
      </c>
      <c r="B40" s="200"/>
      <c r="C40" s="200"/>
      <c r="D40" s="200"/>
      <c r="E40" s="200"/>
      <c r="F40" s="200"/>
      <c r="G40" s="200"/>
      <c r="H40" s="200"/>
      <c r="I40" s="1">
        <v>32</v>
      </c>
      <c r="J40" s="5"/>
      <c r="K40" s="7"/>
    </row>
    <row r="41" spans="1:11" x14ac:dyDescent="0.2">
      <c r="A41" s="199" t="s">
        <v>281</v>
      </c>
      <c r="B41" s="200"/>
      <c r="C41" s="200"/>
      <c r="D41" s="200"/>
      <c r="E41" s="200"/>
      <c r="F41" s="200"/>
      <c r="G41" s="200"/>
      <c r="H41" s="200"/>
      <c r="I41" s="1">
        <v>33</v>
      </c>
      <c r="J41" s="5">
        <v>5065000</v>
      </c>
      <c r="K41" s="7">
        <v>3676000</v>
      </c>
    </row>
    <row r="42" spans="1:11" x14ac:dyDescent="0.2">
      <c r="A42" s="199" t="s">
        <v>282</v>
      </c>
      <c r="B42" s="200"/>
      <c r="C42" s="200"/>
      <c r="D42" s="200"/>
      <c r="E42" s="200"/>
      <c r="F42" s="200"/>
      <c r="G42" s="200"/>
      <c r="H42" s="200"/>
      <c r="I42" s="1">
        <v>34</v>
      </c>
      <c r="J42" s="5"/>
      <c r="K42" s="7"/>
    </row>
    <row r="43" spans="1:11" x14ac:dyDescent="0.2">
      <c r="A43" s="199" t="s">
        <v>283</v>
      </c>
      <c r="B43" s="200"/>
      <c r="C43" s="200"/>
      <c r="D43" s="200"/>
      <c r="E43" s="200"/>
      <c r="F43" s="200"/>
      <c r="G43" s="200"/>
      <c r="H43" s="200"/>
      <c r="I43" s="1">
        <v>35</v>
      </c>
      <c r="J43" s="5"/>
      <c r="K43" s="7"/>
    </row>
    <row r="44" spans="1:11" x14ac:dyDescent="0.2">
      <c r="A44" s="188" t="s">
        <v>284</v>
      </c>
      <c r="B44" s="189"/>
      <c r="C44" s="189"/>
      <c r="D44" s="189"/>
      <c r="E44" s="189"/>
      <c r="F44" s="189"/>
      <c r="G44" s="189"/>
      <c r="H44" s="189"/>
      <c r="I44" s="1">
        <v>36</v>
      </c>
      <c r="J44" s="56">
        <f>SUM(J39:J43)</f>
        <v>884682000</v>
      </c>
      <c r="K44" s="47">
        <f>SUM(K39:K43)</f>
        <v>834467400</v>
      </c>
    </row>
    <row r="45" spans="1:11" x14ac:dyDescent="0.2">
      <c r="A45" s="188" t="s">
        <v>322</v>
      </c>
      <c r="B45" s="189"/>
      <c r="C45" s="189"/>
      <c r="D45" s="189"/>
      <c r="E45" s="189"/>
      <c r="F45" s="189"/>
      <c r="G45" s="189"/>
      <c r="H45" s="189"/>
      <c r="I45" s="1">
        <v>37</v>
      </c>
      <c r="J45" s="56">
        <f>IF(J38&gt;J44,J38-J44,0)</f>
        <v>0</v>
      </c>
      <c r="K45" s="47">
        <f>IF(K38&gt;K44,K38-K44,0)</f>
        <v>0</v>
      </c>
    </row>
    <row r="46" spans="1:11" x14ac:dyDescent="0.2">
      <c r="A46" s="188" t="s">
        <v>323</v>
      </c>
      <c r="B46" s="189"/>
      <c r="C46" s="189"/>
      <c r="D46" s="189"/>
      <c r="E46" s="189"/>
      <c r="F46" s="189"/>
      <c r="G46" s="189"/>
      <c r="H46" s="189"/>
      <c r="I46" s="1">
        <v>38</v>
      </c>
      <c r="J46" s="56">
        <f>IF(J44&gt;J38,J44-J38,0)</f>
        <v>125782600</v>
      </c>
      <c r="K46" s="47">
        <f>IF(K44&gt;K38,K44-K38,0)</f>
        <v>154999400</v>
      </c>
    </row>
    <row r="47" spans="1:11" x14ac:dyDescent="0.2">
      <c r="A47" s="199" t="s">
        <v>285</v>
      </c>
      <c r="B47" s="200"/>
      <c r="C47" s="200"/>
      <c r="D47" s="200"/>
      <c r="E47" s="200"/>
      <c r="F47" s="200"/>
      <c r="G47" s="200"/>
      <c r="H47" s="200"/>
      <c r="I47" s="1">
        <v>39</v>
      </c>
      <c r="J47" s="56">
        <f>J19+J32+J45</f>
        <v>196767771</v>
      </c>
      <c r="K47" s="47">
        <f>K19+K32+K45</f>
        <v>176423214.14737269</v>
      </c>
    </row>
    <row r="48" spans="1:11" x14ac:dyDescent="0.2">
      <c r="A48" s="199" t="s">
        <v>286</v>
      </c>
      <c r="B48" s="200"/>
      <c r="C48" s="200"/>
      <c r="D48" s="200"/>
      <c r="E48" s="200"/>
      <c r="F48" s="200"/>
      <c r="G48" s="200"/>
      <c r="H48" s="200"/>
      <c r="I48" s="1">
        <v>40</v>
      </c>
      <c r="J48" s="56">
        <f>J20+J33+J46</f>
        <v>189674200</v>
      </c>
      <c r="K48" s="47">
        <f>K20+K33+K46</f>
        <v>182242141</v>
      </c>
    </row>
    <row r="49" spans="1:11" x14ac:dyDescent="0.2">
      <c r="A49" s="199" t="s">
        <v>287</v>
      </c>
      <c r="B49" s="200"/>
      <c r="C49" s="200"/>
      <c r="D49" s="200"/>
      <c r="E49" s="200"/>
      <c r="F49" s="200"/>
      <c r="G49" s="200"/>
      <c r="H49" s="200"/>
      <c r="I49" s="1">
        <v>41</v>
      </c>
      <c r="J49" s="5">
        <v>145269888</v>
      </c>
      <c r="K49" s="7">
        <v>152363459</v>
      </c>
    </row>
    <row r="50" spans="1:11" x14ac:dyDescent="0.2">
      <c r="A50" s="199" t="s">
        <v>288</v>
      </c>
      <c r="B50" s="200"/>
      <c r="C50" s="200"/>
      <c r="D50" s="200"/>
      <c r="E50" s="200"/>
      <c r="F50" s="200"/>
      <c r="G50" s="200"/>
      <c r="H50" s="200"/>
      <c r="I50" s="1">
        <v>42</v>
      </c>
      <c r="J50" s="5">
        <f>IF(J19-J20+J32-J33+J45-J46&gt;0,J19-J20+J32-J33+J45-J46,0)</f>
        <v>7093571</v>
      </c>
      <c r="K50" s="7">
        <f>IF(K19-K20+K32-K33+K45-K46&gt;0,K19-K20+K32-K33+K45-K46,0)</f>
        <v>0</v>
      </c>
    </row>
    <row r="51" spans="1:11" x14ac:dyDescent="0.2">
      <c r="A51" s="199" t="s">
        <v>289</v>
      </c>
      <c r="B51" s="200"/>
      <c r="C51" s="200"/>
      <c r="D51" s="200"/>
      <c r="E51" s="200"/>
      <c r="F51" s="200"/>
      <c r="G51" s="200"/>
      <c r="H51" s="200"/>
      <c r="I51" s="1">
        <v>43</v>
      </c>
      <c r="J51" s="5">
        <f>IF(J20-J19+J33-J32+J46-J45&gt;0,J20-J19+J33-J32+J46-J45,0)</f>
        <v>0</v>
      </c>
      <c r="K51" s="7">
        <f>IF(K20-K19+K33-K32+K46-K45&gt;0,K20-K19+K33-K32+K46-K45,0)</f>
        <v>5818926.8526273072</v>
      </c>
    </row>
    <row r="52" spans="1:11" x14ac:dyDescent="0.2">
      <c r="A52" s="221" t="s">
        <v>290</v>
      </c>
      <c r="B52" s="222"/>
      <c r="C52" s="222"/>
      <c r="D52" s="222"/>
      <c r="E52" s="222"/>
      <c r="F52" s="222"/>
      <c r="G52" s="222"/>
      <c r="H52" s="222"/>
      <c r="I52" s="4">
        <v>44</v>
      </c>
      <c r="J52" s="57">
        <f>J49+J50-J51</f>
        <v>152363459</v>
      </c>
      <c r="K52" s="54">
        <f>K49+K50-K51</f>
        <v>146544532.14737269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  <mergeCell ref="A10:H10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39:K43 J14:K17 J7:K12 J49:K51 J35:K37 J22:K26 J28:K3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8:K20 J52:K52 J31:K33 J13:K13 J44:K48 J27:K27 J38:K38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5"/>
  <sheetViews>
    <sheetView zoomScaleNormal="100" zoomScaleSheetLayoutView="125" workbookViewId="0">
      <selection sqref="A1:K1"/>
    </sheetView>
  </sheetViews>
  <sheetFormatPr defaultRowHeight="12.75" x14ac:dyDescent="0.2"/>
  <cols>
    <col min="1" max="4" width="9.140625" style="65"/>
    <col min="5" max="5" width="10.42578125" style="65" bestFit="1" customWidth="1"/>
    <col min="6" max="8" width="9.140625" style="65"/>
    <col min="9" max="9" width="9.28515625" style="65" bestFit="1" customWidth="1"/>
    <col min="10" max="11" width="11" style="65" bestFit="1" customWidth="1"/>
    <col min="12" max="16384" width="9.140625" style="65"/>
  </cols>
  <sheetData>
    <row r="1" spans="1:12" ht="15.75" x14ac:dyDescent="0.25">
      <c r="A1" s="256" t="s">
        <v>291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64"/>
    </row>
    <row r="2" spans="1:12" ht="15.75" x14ac:dyDescent="0.2">
      <c r="A2" s="38"/>
      <c r="B2" s="63"/>
      <c r="C2" s="265" t="s">
        <v>292</v>
      </c>
      <c r="D2" s="266"/>
      <c r="E2" s="66">
        <v>40544</v>
      </c>
      <c r="F2" s="39" t="s">
        <v>1</v>
      </c>
      <c r="G2" s="267">
        <v>40908</v>
      </c>
      <c r="H2" s="268"/>
      <c r="I2" s="63"/>
      <c r="J2" s="63"/>
      <c r="K2" s="63"/>
      <c r="L2" s="67"/>
    </row>
    <row r="3" spans="1:12" ht="24" x14ac:dyDescent="0.2">
      <c r="A3" s="269" t="s">
        <v>74</v>
      </c>
      <c r="B3" s="269"/>
      <c r="C3" s="269"/>
      <c r="D3" s="269"/>
      <c r="E3" s="269"/>
      <c r="F3" s="269"/>
      <c r="G3" s="269"/>
      <c r="H3" s="269"/>
      <c r="I3" s="68" t="s">
        <v>75</v>
      </c>
      <c r="J3" s="69" t="s">
        <v>182</v>
      </c>
      <c r="K3" s="69" t="s">
        <v>183</v>
      </c>
    </row>
    <row r="4" spans="1:12" x14ac:dyDescent="0.2">
      <c r="A4" s="270">
        <v>1</v>
      </c>
      <c r="B4" s="270"/>
      <c r="C4" s="270"/>
      <c r="D4" s="270"/>
      <c r="E4" s="270"/>
      <c r="F4" s="270"/>
      <c r="G4" s="270"/>
      <c r="H4" s="270"/>
      <c r="I4" s="71">
        <v>2</v>
      </c>
      <c r="J4" s="70" t="s">
        <v>4</v>
      </c>
      <c r="K4" s="70" t="s">
        <v>5</v>
      </c>
    </row>
    <row r="5" spans="1:12" x14ac:dyDescent="0.2">
      <c r="A5" s="257" t="s">
        <v>293</v>
      </c>
      <c r="B5" s="258"/>
      <c r="C5" s="258"/>
      <c r="D5" s="258"/>
      <c r="E5" s="258"/>
      <c r="F5" s="258"/>
      <c r="G5" s="258"/>
      <c r="H5" s="258"/>
      <c r="I5" s="40">
        <v>1</v>
      </c>
      <c r="J5" s="6">
        <v>1626000900</v>
      </c>
      <c r="K5" s="6">
        <v>1626000900</v>
      </c>
    </row>
    <row r="6" spans="1:12" x14ac:dyDescent="0.2">
      <c r="A6" s="257" t="s">
        <v>294</v>
      </c>
      <c r="B6" s="258"/>
      <c r="C6" s="258"/>
      <c r="D6" s="258"/>
      <c r="E6" s="258"/>
      <c r="F6" s="258"/>
      <c r="G6" s="258"/>
      <c r="H6" s="258"/>
      <c r="I6" s="40">
        <v>2</v>
      </c>
      <c r="J6" s="7">
        <v>22337176</v>
      </c>
      <c r="K6" s="7">
        <v>24272630</v>
      </c>
    </row>
    <row r="7" spans="1:12" x14ac:dyDescent="0.2">
      <c r="A7" s="257" t="s">
        <v>295</v>
      </c>
      <c r="B7" s="258"/>
      <c r="C7" s="258"/>
      <c r="D7" s="258"/>
      <c r="E7" s="258"/>
      <c r="F7" s="258"/>
      <c r="G7" s="258"/>
      <c r="H7" s="258"/>
      <c r="I7" s="40">
        <v>3</v>
      </c>
      <c r="J7" s="7">
        <v>59331755</v>
      </c>
      <c r="K7" s="7">
        <v>52367905</v>
      </c>
    </row>
    <row r="8" spans="1:12" x14ac:dyDescent="0.2">
      <c r="A8" s="257" t="s">
        <v>296</v>
      </c>
      <c r="B8" s="258"/>
      <c r="C8" s="258"/>
      <c r="D8" s="258"/>
      <c r="E8" s="258"/>
      <c r="F8" s="258"/>
      <c r="G8" s="258"/>
      <c r="H8" s="258"/>
      <c r="I8" s="40">
        <v>4</v>
      </c>
      <c r="J8" s="7">
        <v>-191434600</v>
      </c>
      <c r="K8" s="7">
        <v>-110891556</v>
      </c>
    </row>
    <row r="9" spans="1:12" x14ac:dyDescent="0.2">
      <c r="A9" s="257" t="s">
        <v>297</v>
      </c>
      <c r="B9" s="258"/>
      <c r="C9" s="258"/>
      <c r="D9" s="258"/>
      <c r="E9" s="258"/>
      <c r="F9" s="258"/>
      <c r="G9" s="258"/>
      <c r="H9" s="258"/>
      <c r="I9" s="40">
        <v>5</v>
      </c>
      <c r="J9" s="7">
        <v>84235325</v>
      </c>
      <c r="K9" s="7">
        <v>120995257</v>
      </c>
    </row>
    <row r="10" spans="1:12" x14ac:dyDescent="0.2">
      <c r="A10" s="257" t="s">
        <v>298</v>
      </c>
      <c r="B10" s="258"/>
      <c r="C10" s="258"/>
      <c r="D10" s="258"/>
      <c r="E10" s="258"/>
      <c r="F10" s="258"/>
      <c r="G10" s="258"/>
      <c r="H10" s="258"/>
      <c r="I10" s="40">
        <v>6</v>
      </c>
      <c r="J10" s="7"/>
      <c r="K10" s="7"/>
    </row>
    <row r="11" spans="1:12" x14ac:dyDescent="0.2">
      <c r="A11" s="257" t="s">
        <v>299</v>
      </c>
      <c r="B11" s="258"/>
      <c r="C11" s="258"/>
      <c r="D11" s="258"/>
      <c r="E11" s="258"/>
      <c r="F11" s="258"/>
      <c r="G11" s="258"/>
      <c r="H11" s="258"/>
      <c r="I11" s="40">
        <v>7</v>
      </c>
      <c r="J11" s="7"/>
      <c r="K11" s="7"/>
    </row>
    <row r="12" spans="1:12" x14ac:dyDescent="0.2">
      <c r="A12" s="257" t="s">
        <v>300</v>
      </c>
      <c r="B12" s="258"/>
      <c r="C12" s="258"/>
      <c r="D12" s="258"/>
      <c r="E12" s="258"/>
      <c r="F12" s="258"/>
      <c r="G12" s="258"/>
      <c r="H12" s="258"/>
      <c r="I12" s="40">
        <v>8</v>
      </c>
      <c r="J12" s="7"/>
      <c r="K12" s="7"/>
    </row>
    <row r="13" spans="1:12" x14ac:dyDescent="0.2">
      <c r="A13" s="257" t="s">
        <v>301</v>
      </c>
      <c r="B13" s="258"/>
      <c r="C13" s="258"/>
      <c r="D13" s="258"/>
      <c r="E13" s="258"/>
      <c r="F13" s="258"/>
      <c r="G13" s="258"/>
      <c r="H13" s="258"/>
      <c r="I13" s="40">
        <v>9</v>
      </c>
      <c r="J13" s="7">
        <v>34347150</v>
      </c>
      <c r="K13" s="7">
        <v>34787364</v>
      </c>
    </row>
    <row r="14" spans="1:12" x14ac:dyDescent="0.2">
      <c r="A14" s="259" t="s">
        <v>302</v>
      </c>
      <c r="B14" s="260"/>
      <c r="C14" s="260"/>
      <c r="D14" s="260"/>
      <c r="E14" s="260"/>
      <c r="F14" s="260"/>
      <c r="G14" s="260"/>
      <c r="H14" s="260"/>
      <c r="I14" s="40">
        <v>10</v>
      </c>
      <c r="J14" s="47">
        <f>SUM(J5:J13)</f>
        <v>1634817706</v>
      </c>
      <c r="K14" s="47">
        <f>SUM(K5:K13)</f>
        <v>1747532500</v>
      </c>
    </row>
    <row r="15" spans="1:12" x14ac:dyDescent="0.2">
      <c r="A15" s="257" t="s">
        <v>303</v>
      </c>
      <c r="B15" s="258"/>
      <c r="C15" s="258"/>
      <c r="D15" s="258"/>
      <c r="E15" s="258"/>
      <c r="F15" s="258"/>
      <c r="G15" s="258"/>
      <c r="H15" s="258"/>
      <c r="I15" s="40">
        <v>11</v>
      </c>
      <c r="J15" s="7">
        <v>13374000</v>
      </c>
      <c r="K15" s="7">
        <v>-10656990</v>
      </c>
    </row>
    <row r="16" spans="1:12" x14ac:dyDescent="0.2">
      <c r="A16" s="257" t="s">
        <v>304</v>
      </c>
      <c r="B16" s="258"/>
      <c r="C16" s="258"/>
      <c r="D16" s="258"/>
      <c r="E16" s="258"/>
      <c r="F16" s="258"/>
      <c r="G16" s="258"/>
      <c r="H16" s="258"/>
      <c r="I16" s="40">
        <v>12</v>
      </c>
      <c r="J16" s="7"/>
      <c r="K16" s="7"/>
    </row>
    <row r="17" spans="1:11" x14ac:dyDescent="0.2">
      <c r="A17" s="257" t="s">
        <v>305</v>
      </c>
      <c r="B17" s="258"/>
      <c r="C17" s="258"/>
      <c r="D17" s="258"/>
      <c r="E17" s="258"/>
      <c r="F17" s="258"/>
      <c r="G17" s="258"/>
      <c r="H17" s="258"/>
      <c r="I17" s="40">
        <v>13</v>
      </c>
      <c r="J17" s="7"/>
      <c r="K17" s="7"/>
    </row>
    <row r="18" spans="1:11" x14ac:dyDescent="0.2">
      <c r="A18" s="257" t="s">
        <v>306</v>
      </c>
      <c r="B18" s="258"/>
      <c r="C18" s="258"/>
      <c r="D18" s="258"/>
      <c r="E18" s="258"/>
      <c r="F18" s="258"/>
      <c r="G18" s="258"/>
      <c r="H18" s="258"/>
      <c r="I18" s="40">
        <v>14</v>
      </c>
      <c r="J18" s="7"/>
      <c r="K18" s="7"/>
    </row>
    <row r="19" spans="1:11" x14ac:dyDescent="0.2">
      <c r="A19" s="257" t="s">
        <v>307</v>
      </c>
      <c r="B19" s="258"/>
      <c r="C19" s="258"/>
      <c r="D19" s="258"/>
      <c r="E19" s="258"/>
      <c r="F19" s="258"/>
      <c r="G19" s="258"/>
      <c r="H19" s="258"/>
      <c r="I19" s="40">
        <v>15</v>
      </c>
      <c r="J19" s="7"/>
      <c r="K19" s="7"/>
    </row>
    <row r="20" spans="1:11" x14ac:dyDescent="0.2">
      <c r="A20" s="257" t="s">
        <v>308</v>
      </c>
      <c r="B20" s="258"/>
      <c r="C20" s="258"/>
      <c r="D20" s="258"/>
      <c r="E20" s="258"/>
      <c r="F20" s="258"/>
      <c r="G20" s="258"/>
      <c r="H20" s="258"/>
      <c r="I20" s="40">
        <v>16</v>
      </c>
      <c r="J20" s="7">
        <v>82347715</v>
      </c>
      <c r="K20" s="7">
        <v>123371784</v>
      </c>
    </row>
    <row r="21" spans="1:11" x14ac:dyDescent="0.2">
      <c r="A21" s="259" t="s">
        <v>309</v>
      </c>
      <c r="B21" s="260"/>
      <c r="C21" s="260"/>
      <c r="D21" s="260"/>
      <c r="E21" s="260"/>
      <c r="F21" s="260"/>
      <c r="G21" s="260"/>
      <c r="H21" s="260"/>
      <c r="I21" s="40">
        <v>17</v>
      </c>
      <c r="J21" s="54">
        <f>SUM(J15:J20)</f>
        <v>95721715</v>
      </c>
      <c r="K21" s="54">
        <f>SUM(K15:K20)</f>
        <v>112714794</v>
      </c>
    </row>
    <row r="22" spans="1:11" x14ac:dyDescent="0.2">
      <c r="A22" s="261"/>
      <c r="B22" s="262"/>
      <c r="C22" s="262"/>
      <c r="D22" s="262"/>
      <c r="E22" s="262"/>
      <c r="F22" s="262"/>
      <c r="G22" s="262"/>
      <c r="H22" s="262"/>
      <c r="I22" s="263"/>
      <c r="J22" s="263"/>
      <c r="K22" s="264"/>
    </row>
    <row r="23" spans="1:11" x14ac:dyDescent="0.2">
      <c r="A23" s="250" t="s">
        <v>310</v>
      </c>
      <c r="B23" s="251"/>
      <c r="C23" s="251"/>
      <c r="D23" s="251"/>
      <c r="E23" s="251"/>
      <c r="F23" s="251"/>
      <c r="G23" s="251"/>
      <c r="H23" s="251"/>
      <c r="I23" s="41">
        <v>18</v>
      </c>
      <c r="J23" s="6">
        <v>95735715</v>
      </c>
      <c r="K23" s="6">
        <v>111834345.5</v>
      </c>
    </row>
    <row r="24" spans="1:11" ht="17.25" customHeight="1" x14ac:dyDescent="0.2">
      <c r="A24" s="252" t="s">
        <v>311</v>
      </c>
      <c r="B24" s="253"/>
      <c r="C24" s="253"/>
      <c r="D24" s="253"/>
      <c r="E24" s="253"/>
      <c r="F24" s="253"/>
      <c r="G24" s="253"/>
      <c r="H24" s="253"/>
      <c r="I24" s="42">
        <v>19</v>
      </c>
      <c r="J24" s="54">
        <v>-14000</v>
      </c>
      <c r="K24" s="54">
        <v>440214</v>
      </c>
    </row>
    <row r="25" spans="1:11" ht="30" customHeight="1" x14ac:dyDescent="0.2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55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5:H5"/>
    <mergeCell ref="A6:H6"/>
    <mergeCell ref="A7:H7"/>
    <mergeCell ref="A8:H8"/>
    <mergeCell ref="A9:H9"/>
    <mergeCell ref="A10:H10"/>
    <mergeCell ref="A17:H17"/>
    <mergeCell ref="A18:H18"/>
    <mergeCell ref="A11:H11"/>
    <mergeCell ref="A12:H12"/>
    <mergeCell ref="A13:H13"/>
    <mergeCell ref="A14:H14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disablePrompts="1" count="4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15:K20 J5:K13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4:K14 J21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zoomScaleNormal="100" workbookViewId="0"/>
  </sheetViews>
  <sheetFormatPr defaultRowHeight="12.75" x14ac:dyDescent="0.2"/>
  <cols>
    <col min="1" max="9" width="9.140625" style="124"/>
    <col min="10" max="10" width="9.5703125" style="124" customWidth="1"/>
    <col min="11" max="16384" width="9.140625" style="124"/>
  </cols>
  <sheetData>
    <row r="1" spans="1:10" x14ac:dyDescent="0.2">
      <c r="A1" s="123"/>
      <c r="B1" s="123"/>
      <c r="C1" s="123"/>
      <c r="D1" s="123"/>
      <c r="E1" s="123"/>
      <c r="F1" s="123"/>
      <c r="G1" s="123"/>
      <c r="H1" s="123"/>
      <c r="I1" s="123"/>
      <c r="J1" s="123"/>
    </row>
    <row r="2" spans="1:10" x14ac:dyDescent="0.2">
      <c r="A2" s="273" t="s">
        <v>312</v>
      </c>
      <c r="B2" s="273"/>
      <c r="C2" s="273"/>
      <c r="D2" s="273"/>
      <c r="E2" s="273"/>
      <c r="F2" s="273"/>
      <c r="G2" s="273"/>
      <c r="H2" s="273"/>
      <c r="I2" s="273"/>
      <c r="J2" s="273"/>
    </row>
    <row r="3" spans="1:10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</row>
    <row r="4" spans="1:10" s="126" customFormat="1" ht="14.25" x14ac:dyDescent="0.2">
      <c r="A4" s="274" t="s">
        <v>313</v>
      </c>
      <c r="B4" s="274"/>
      <c r="C4" s="274"/>
      <c r="D4" s="274"/>
      <c r="E4" s="274"/>
      <c r="F4" s="274"/>
      <c r="G4" s="274"/>
      <c r="H4" s="274"/>
      <c r="I4" s="274"/>
      <c r="J4" s="274"/>
    </row>
    <row r="5" spans="1:10" s="126" customFormat="1" ht="14.25" x14ac:dyDescent="0.2">
      <c r="A5" s="124"/>
      <c r="B5" s="124"/>
      <c r="C5" s="124"/>
      <c r="D5" s="124"/>
      <c r="E5" s="124"/>
      <c r="F5" s="124"/>
      <c r="G5" s="124"/>
      <c r="H5" s="124"/>
      <c r="I5" s="124"/>
      <c r="J5" s="124"/>
    </row>
    <row r="6" spans="1:10" s="126" customFormat="1" ht="14.25" x14ac:dyDescent="0.2">
      <c r="A6" s="275"/>
      <c r="B6" s="276"/>
      <c r="C6" s="276"/>
      <c r="D6" s="276"/>
      <c r="E6" s="276"/>
      <c r="F6" s="276"/>
      <c r="G6" s="276"/>
      <c r="H6" s="276"/>
      <c r="I6" s="276"/>
      <c r="J6" s="276"/>
    </row>
    <row r="7" spans="1:10" s="126" customFormat="1" ht="14.25" x14ac:dyDescent="0.2">
      <c r="A7" s="272"/>
      <c r="B7" s="277"/>
      <c r="C7" s="277"/>
      <c r="D7" s="277"/>
      <c r="E7" s="277"/>
      <c r="F7" s="277"/>
      <c r="G7" s="277"/>
      <c r="H7" s="277"/>
      <c r="I7" s="277"/>
      <c r="J7" s="277"/>
    </row>
    <row r="8" spans="1:10" s="126" customFormat="1" ht="14.25" x14ac:dyDescent="0.2">
      <c r="A8" s="272"/>
      <c r="B8" s="272"/>
      <c r="C8" s="272"/>
      <c r="D8" s="272"/>
      <c r="E8" s="272"/>
      <c r="F8" s="272"/>
      <c r="G8" s="272"/>
      <c r="H8" s="272"/>
      <c r="I8" s="272"/>
      <c r="J8" s="272"/>
    </row>
    <row r="9" spans="1:10" s="126" customFormat="1" ht="17.25" customHeight="1" x14ac:dyDescent="0.2">
      <c r="A9" s="272"/>
      <c r="B9" s="277"/>
      <c r="C9" s="277"/>
      <c r="D9" s="277"/>
      <c r="E9" s="277"/>
      <c r="F9" s="277"/>
      <c r="G9" s="277"/>
      <c r="H9" s="277"/>
      <c r="I9" s="277"/>
      <c r="J9" s="277"/>
    </row>
    <row r="10" spans="1:10" s="126" customFormat="1" ht="14.25" x14ac:dyDescent="0.2">
      <c r="A10" s="271"/>
      <c r="B10" s="271"/>
      <c r="C10" s="271"/>
      <c r="D10" s="271"/>
      <c r="E10" s="271"/>
      <c r="F10" s="271"/>
      <c r="G10" s="271"/>
      <c r="H10" s="271"/>
      <c r="I10" s="271"/>
      <c r="J10" s="271"/>
    </row>
    <row r="11" spans="1:10" s="126" customFormat="1" ht="14.25" x14ac:dyDescent="0.2">
      <c r="A11" s="127"/>
      <c r="B11" s="127"/>
      <c r="C11" s="127"/>
      <c r="D11" s="127"/>
      <c r="E11" s="127"/>
      <c r="F11" s="127"/>
      <c r="G11" s="127"/>
      <c r="H11" s="127"/>
      <c r="I11" s="127"/>
      <c r="J11" s="127"/>
    </row>
    <row r="12" spans="1:10" s="126" customFormat="1" ht="14.25" x14ac:dyDescent="0.2">
      <c r="A12" s="272"/>
      <c r="B12" s="272"/>
      <c r="C12" s="272"/>
      <c r="D12" s="272"/>
      <c r="E12" s="272"/>
      <c r="F12" s="272"/>
      <c r="G12" s="272"/>
      <c r="H12" s="272"/>
      <c r="I12" s="272"/>
      <c r="J12" s="272"/>
    </row>
    <row r="13" spans="1:10" x14ac:dyDescent="0.2">
      <c r="A13" s="125"/>
    </row>
    <row r="14" spans="1:10" s="126" customFormat="1" ht="14.25" x14ac:dyDescent="0.2">
      <c r="A14" s="125"/>
      <c r="B14" s="124"/>
      <c r="C14" s="124"/>
      <c r="D14" s="124"/>
      <c r="E14" s="124"/>
      <c r="F14" s="124"/>
      <c r="G14" s="124"/>
      <c r="H14" s="124"/>
      <c r="I14" s="124"/>
      <c r="J14" s="124"/>
    </row>
  </sheetData>
  <mergeCells count="8">
    <mergeCell ref="A10:J10"/>
    <mergeCell ref="A12:J12"/>
    <mergeCell ref="A2:J2"/>
    <mergeCell ref="A4:J4"/>
    <mergeCell ref="A6:J6"/>
    <mergeCell ref="A7:J7"/>
    <mergeCell ref="A8:J8"/>
    <mergeCell ref="A9:J9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General data</vt:lpstr>
      <vt:lpstr>Balance sheet</vt:lpstr>
      <vt:lpstr>P&amp;L account </vt:lpstr>
      <vt:lpstr>Cash flow</vt:lpstr>
      <vt:lpstr>Changes in equity</vt:lpstr>
      <vt:lpstr>Notes </vt:lpstr>
      <vt:lpstr>'Changes in equity'!Print_Area</vt:lpstr>
      <vt:lpstr>'General data'!Print_Area</vt:lpstr>
      <vt:lpstr>'Notes 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Administrator</cp:lastModifiedBy>
  <cp:lastPrinted>2012-01-31T09:53:40Z</cp:lastPrinted>
  <dcterms:created xsi:type="dcterms:W3CDTF">2008-10-17T11:51:54Z</dcterms:created>
  <dcterms:modified xsi:type="dcterms:W3CDTF">2014-12-15T09:07:36Z</dcterms:modified>
</cp:coreProperties>
</file>