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Podravka\KORPORATIVNE FINANCIJE\REZULTAT 2017\TFI NEREIDIRANO 2016 PREMA REVIDIRANOM\TFI 2016\"/>
    </mc:Choice>
  </mc:AlternateContent>
  <bookViews>
    <workbookView xWindow="-15" yWindow="105" windowWidth="12000" windowHeight="10035"/>
  </bookViews>
  <sheets>
    <sheet name="General data" sheetId="15" r:id="rId1"/>
    <sheet name="Balance sheet" sheetId="19" r:id="rId2"/>
    <sheet name="P&amp;L account" sheetId="22" r:id="rId3"/>
    <sheet name="Cash flow" sheetId="20" r:id="rId4"/>
    <sheet name="ce" sheetId="17" r:id="rId5"/>
    <sheet name="Notes" sheetId="16" r:id="rId6"/>
  </sheets>
  <definedNames>
    <definedName name="_xlnm.Print_Area" localSheetId="1">'Balance sheet'!$A$1:$K$121</definedName>
    <definedName name="_xlnm.Print_Area" localSheetId="3">'Cash flow'!$A$1:$K$53</definedName>
    <definedName name="_xlnm.Print_Area" localSheetId="0">'General data'!$A$1:$I$65</definedName>
    <definedName name="_xlnm.Print_Area" localSheetId="5">Notes!$A$1:$A$27</definedName>
    <definedName name="_xlnm.Print_Area" localSheetId="2">'P&amp;L account'!$A$1:$M$72</definedName>
    <definedName name="_xlnm.Print_Titles" localSheetId="1">'Balance sheet'!$4:$6</definedName>
  </definedNames>
  <calcPr calcId="152511"/>
</workbook>
</file>

<file path=xl/calcChain.xml><?xml version="1.0" encoding="utf-8"?>
<calcChain xmlns="http://schemas.openxmlformats.org/spreadsheetml/2006/main">
  <c r="K53" i="20" l="1"/>
  <c r="K47" i="20"/>
  <c r="K49" i="20" s="1"/>
  <c r="K46" i="20"/>
  <c r="K48" i="20" s="1"/>
  <c r="K45" i="20"/>
  <c r="K39" i="20"/>
  <c r="K32" i="20"/>
  <c r="K34" i="20" s="1"/>
  <c r="K28" i="20"/>
  <c r="K33" i="20" s="1"/>
  <c r="K19" i="20"/>
  <c r="K21" i="20" s="1"/>
  <c r="K14" i="20"/>
  <c r="K20" i="20" s="1"/>
  <c r="J53" i="20" l="1"/>
  <c r="J45" i="20"/>
  <c r="J47" i="20" s="1"/>
  <c r="J49" i="20" s="1"/>
  <c r="J39" i="20"/>
  <c r="J46" i="20" s="1"/>
  <c r="J32" i="20"/>
  <c r="J34" i="20" s="1"/>
  <c r="J28" i="20"/>
  <c r="J33" i="20" s="1"/>
  <c r="J19" i="20"/>
  <c r="J21" i="20" s="1"/>
  <c r="J14" i="20"/>
  <c r="J20" i="20" s="1"/>
  <c r="K67" i="22"/>
  <c r="J67" i="22"/>
  <c r="K58" i="22"/>
  <c r="J58" i="22"/>
  <c r="K57" i="22"/>
  <c r="K68" i="22" s="1"/>
  <c r="J57" i="22"/>
  <c r="J68" i="22" s="1"/>
  <c r="M34" i="22"/>
  <c r="L34" i="22"/>
  <c r="K34" i="22"/>
  <c r="J34" i="22"/>
  <c r="M28" i="22"/>
  <c r="L28" i="22"/>
  <c r="K28" i="22"/>
  <c r="J28" i="22"/>
  <c r="M23" i="22"/>
  <c r="L23" i="22"/>
  <c r="K23" i="22"/>
  <c r="J23" i="22"/>
  <c r="M17" i="22"/>
  <c r="L17" i="22"/>
  <c r="K17" i="22"/>
  <c r="J17" i="22"/>
  <c r="M13" i="22"/>
  <c r="L13" i="22"/>
  <c r="K13" i="22"/>
  <c r="J13" i="22"/>
  <c r="M11" i="22"/>
  <c r="M44" i="22" s="1"/>
  <c r="L11" i="22"/>
  <c r="L44" i="22" s="1"/>
  <c r="K11" i="22"/>
  <c r="K44" i="22" s="1"/>
  <c r="J11" i="22"/>
  <c r="J44" i="22" s="1"/>
  <c r="M8" i="22"/>
  <c r="M43" i="22" s="1"/>
  <c r="L8" i="22"/>
  <c r="L43" i="22" s="1"/>
  <c r="K8" i="22"/>
  <c r="K43" i="22" s="1"/>
  <c r="J8" i="22"/>
  <c r="J43" i="22" s="1"/>
  <c r="K101" i="19"/>
  <c r="J101" i="19"/>
  <c r="K91" i="19"/>
  <c r="J91" i="19"/>
  <c r="K87" i="19"/>
  <c r="J87" i="19"/>
  <c r="K83" i="19"/>
  <c r="J83" i="19"/>
  <c r="K80" i="19"/>
  <c r="J80" i="19"/>
  <c r="K73" i="19"/>
  <c r="K70" i="19" s="1"/>
  <c r="K115" i="19" s="1"/>
  <c r="J73" i="19"/>
  <c r="J70" i="19"/>
  <c r="J115" i="19" s="1"/>
  <c r="K57" i="19"/>
  <c r="J57" i="19"/>
  <c r="K50" i="19"/>
  <c r="J50" i="19"/>
  <c r="K42" i="19"/>
  <c r="K41" i="19" s="1"/>
  <c r="J42" i="19"/>
  <c r="J41" i="19" s="1"/>
  <c r="K36" i="19"/>
  <c r="J36" i="19"/>
  <c r="K27" i="19"/>
  <c r="J27" i="19"/>
  <c r="K17" i="19"/>
  <c r="J17" i="19"/>
  <c r="K10" i="19"/>
  <c r="J10" i="19"/>
  <c r="K9" i="19"/>
  <c r="K67" i="19" s="1"/>
  <c r="J9" i="19"/>
  <c r="J67" i="19" s="1"/>
  <c r="J48" i="20" l="1"/>
  <c r="J47" i="22"/>
  <c r="K46" i="22"/>
  <c r="K45" i="22"/>
  <c r="K49" i="22" s="1"/>
  <c r="K47" i="22"/>
  <c r="L46" i="22"/>
  <c r="L45" i="22"/>
  <c r="L49" i="22" s="1"/>
  <c r="L47" i="22"/>
  <c r="J45" i="22"/>
  <c r="J49" i="22" s="1"/>
  <c r="J46" i="22"/>
  <c r="M46" i="22"/>
  <c r="M45" i="22"/>
  <c r="M49" i="22" s="1"/>
  <c r="M47" i="22"/>
  <c r="J120" i="19"/>
  <c r="J119" i="19" s="1"/>
  <c r="J50" i="22" l="1"/>
  <c r="J54" i="22" s="1"/>
  <c r="J51" i="22"/>
  <c r="J71" i="22"/>
  <c r="M51" i="22"/>
  <c r="M50" i="22"/>
  <c r="K50" i="22"/>
  <c r="K51" i="22"/>
  <c r="L51" i="22"/>
  <c r="L50" i="22"/>
  <c r="K26" i="17" l="1"/>
  <c r="K120" i="19"/>
  <c r="K15" i="17" l="1"/>
  <c r="J15" i="17"/>
  <c r="K11" i="17"/>
  <c r="J11" i="17"/>
  <c r="K8" i="17"/>
  <c r="J8" i="17"/>
  <c r="K7" i="17"/>
  <c r="J7" i="17"/>
  <c r="J23" i="17" l="1"/>
  <c r="J25" i="17" s="1"/>
  <c r="M58" i="22"/>
  <c r="M67" i="22" s="1"/>
  <c r="L58" i="22"/>
  <c r="K9" i="17"/>
  <c r="L67" i="22" l="1"/>
  <c r="K23" i="17"/>
  <c r="K25" i="17" s="1"/>
  <c r="K119" i="19"/>
  <c r="K10" i="17"/>
  <c r="K16" i="17" s="1"/>
  <c r="M57" i="22"/>
  <c r="M68" i="22" s="1"/>
  <c r="M71" i="22" s="1"/>
  <c r="J10" i="17"/>
  <c r="J9" i="17"/>
  <c r="L57" i="22" l="1"/>
  <c r="L68" i="22" s="1"/>
  <c r="L71" i="22" s="1"/>
  <c r="J16" i="17"/>
  <c r="K71" i="22"/>
  <c r="L54" i="22"/>
  <c r="M54" i="22"/>
  <c r="K54" i="22" l="1"/>
</calcChain>
</file>

<file path=xl/sharedStrings.xml><?xml version="1.0" encoding="utf-8"?>
<sst xmlns="http://schemas.openxmlformats.org/spreadsheetml/2006/main" count="358" uniqueCount="326">
  <si>
    <t xml:space="preserve">   3. Goodwill</t>
  </si>
  <si>
    <t/>
  </si>
  <si>
    <t>M.P.</t>
  </si>
  <si>
    <t>3</t>
  </si>
  <si>
    <t>4</t>
  </si>
  <si>
    <t>03454088</t>
  </si>
  <si>
    <t>010006549</t>
  </si>
  <si>
    <t>18928523252</t>
  </si>
  <si>
    <t>PODRAVKA prehrambena industrija d.d., KOPRIVNICA</t>
  </si>
  <si>
    <t>KOPRIVNICA</t>
  </si>
  <si>
    <t>ANTE STARČEVIĆA 32</t>
  </si>
  <si>
    <t>podravka@podravka.hr</t>
  </si>
  <si>
    <t>www.podravka.com</t>
  </si>
  <si>
    <t>KOPRIVNIČKO-KRIŽEVAČKA</t>
  </si>
  <si>
    <t>1039</t>
  </si>
  <si>
    <t>BELUPO d.d.</t>
  </si>
  <si>
    <t>PODRAVKA POLSKA SP z.o.o.</t>
  </si>
  <si>
    <t>PODRAVKA LAGRIS a.s.</t>
  </si>
  <si>
    <t>PODRAVKA SARAJEVO d.o.o.</t>
  </si>
  <si>
    <t>Koprivnica</t>
  </si>
  <si>
    <t>Kostrzyn, Polska</t>
  </si>
  <si>
    <t>Dolni Lhota u Luhačovic, Češka</t>
  </si>
  <si>
    <t>Sarajevo, BiH</t>
  </si>
  <si>
    <t>3805140</t>
  </si>
  <si>
    <t>5981449907</t>
  </si>
  <si>
    <t>3042510487</t>
  </si>
  <si>
    <t>20188537</t>
  </si>
  <si>
    <t>Appendix 1</t>
  </si>
  <si>
    <t>Reporting period:</t>
  </si>
  <si>
    <t>Registration number (MB)</t>
  </si>
  <si>
    <t>Identification number of subject (MBS)</t>
  </si>
  <si>
    <t>Personal identification number (OIB)</t>
  </si>
  <si>
    <t>Issueer company:</t>
  </si>
  <si>
    <t>Postal code and place</t>
  </si>
  <si>
    <t>Street and number</t>
  </si>
  <si>
    <t xml:space="preserve"> E-mail address:</t>
  </si>
  <si>
    <t>Internet adress:</t>
  </si>
  <si>
    <t>Code and name of comune/town</t>
  </si>
  <si>
    <t>Code and  county name</t>
  </si>
  <si>
    <t>Consolidated statement</t>
  </si>
  <si>
    <t>Number of employees</t>
  </si>
  <si>
    <t>(at quarter end)</t>
  </si>
  <si>
    <t xml:space="preserve"> NKD/NWC code:</t>
  </si>
  <si>
    <t xml:space="preserve"> Subsidiaries subject to consolidation (according to IFRS):</t>
  </si>
  <si>
    <t>Registration number:</t>
  </si>
  <si>
    <t>Book keeping service:</t>
  </si>
  <si>
    <t>Contact person:</t>
  </si>
  <si>
    <t>Phone number:</t>
  </si>
  <si>
    <t>(authorised person for representation)</t>
  </si>
  <si>
    <t>Fascimile:</t>
  </si>
  <si>
    <t>E-mail address:</t>
  </si>
  <si>
    <t>Surname and name</t>
  </si>
  <si>
    <t xml:space="preserve">Disclosure documents: </t>
  </si>
  <si>
    <t>(signed by authorised person for representation)</t>
  </si>
  <si>
    <t>BALANCE SHEET</t>
  </si>
  <si>
    <t>Item</t>
  </si>
  <si>
    <t>AOP
code</t>
  </si>
  <si>
    <t>Last year (net)</t>
  </si>
  <si>
    <t>Current year
(net)</t>
  </si>
  <si>
    <t xml:space="preserve">A)  RECEIVABLES FOR SUBSCRIBED BUT  NOT PAID-IN  CAPITAL </t>
  </si>
  <si>
    <t>ASSETS</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</si>
  <si>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</si>
  <si>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</si>
  <si>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</si>
  <si>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</si>
  <si>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</si>
  <si>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</si>
  <si>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</si>
  <si>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</si>
  <si>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</si>
  <si>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</si>
  <si>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</si>
  <si>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</si>
  <si>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</si>
  <si>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</si>
  <si>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</si>
  <si>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</si>
  <si>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</si>
  <si>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</si>
  <si>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</si>
  <si>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</si>
  <si>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</si>
  <si>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</si>
  <si>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</si>
  <si>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</si>
  <si>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</si>
  <si>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</si>
  <si>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</si>
  <si>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</si>
  <si>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</si>
  <si>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</si>
  <si>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</si>
  <si>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</si>
  <si>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</si>
  <si>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</si>
  <si>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</si>
  <si>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</si>
  <si>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</si>
  <si>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</si>
  <si>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</si>
  <si>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</si>
  <si>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</si>
  <si>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</si>
  <si>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</si>
  <si>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</si>
  <si>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</si>
  <si>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</si>
  <si>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</si>
  <si>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</si>
  <si>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</si>
  <si>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</si>
  <si>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</si>
  <si>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</si>
  <si>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</si>
  <si>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</si>
  <si>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</si>
  <si>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</si>
  <si>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</si>
  <si>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LIABILITIES AND CAPITAL</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</si>
  <si>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</si>
  <si>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</si>
  <si>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</si>
  <si>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</si>
  <si>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</si>
  <si>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</si>
  <si>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</si>
  <si>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</si>
  <si>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</si>
  <si>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</si>
  <si>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</si>
  <si>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</si>
  <si>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</si>
  <si>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</si>
  <si>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</si>
  <si>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</si>
  <si>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</si>
  <si>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</si>
  <si>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</si>
  <si>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</si>
  <si>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</si>
  <si>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</si>
  <si>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</si>
  <si>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</si>
  <si>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</si>
  <si>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</si>
  <si>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</si>
  <si>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</si>
  <si>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</si>
  <si>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</si>
  <si>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</si>
  <si>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</si>
  <si>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</si>
  <si>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</si>
  <si>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</si>
  <si>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</si>
  <si>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</si>
  <si>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</si>
  <si>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</si>
  <si>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</si>
  <si>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 xml:space="preserve">APPENDIX to balance sheet(to be filled in by entrepreneur that prepares consolidated annual financial report) </t>
  </si>
  <si>
    <t>CAPITAL AND RESERVES</t>
  </si>
  <si>
    <t xml:space="preserve">1. Attributed to equity holders of parent company </t>
  </si>
  <si>
    <t>2. Attributed to minority interest</t>
  </si>
  <si>
    <t>Last year</t>
  </si>
  <si>
    <t>Current year</t>
  </si>
  <si>
    <t>I. OPERATING REVENUE (112+113)</t>
  </si>
  <si>
    <t xml:space="preserve">   1. Sales revenue</t>
  </si>
  <si>
    <t xml:space="preserve">   2. Other operating revenues</t>
  </si>
  <si>
    <t>II. OPERATING EXPENSES (115+116+120+124+125+126+129+130)</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</si>
  <si>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</si>
  <si>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</si>
  <si>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</si>
  <si>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</si>
  <si>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</si>
  <si>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</si>
  <si>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</si>
  <si>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</si>
  <si>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</si>
  <si>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</si>
  <si>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</si>
  <si>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</si>
  <si>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</si>
  <si>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</si>
  <si>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</si>
  <si>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</si>
  <si>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</si>
  <si>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</si>
  <si>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</si>
  <si>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</si>
  <si>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</si>
  <si>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</si>
  <si>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</si>
  <si>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</si>
  <si>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</si>
  <si>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</si>
  <si>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</si>
  <si>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</si>
  <si>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</si>
  <si>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</si>
  <si>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</si>
  <si>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</si>
  <si>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</si>
  <si>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</si>
  <si>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</si>
  <si>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</si>
  <si>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</si>
  <si>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</si>
  <si>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</si>
  <si>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</si>
  <si>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</si>
  <si>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</si>
  <si>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</si>
  <si>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</si>
  <si>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</si>
  <si>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</si>
  <si>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</si>
  <si>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</si>
  <si>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</si>
  <si>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</si>
  <si>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</si>
  <si>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</si>
  <si>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</si>
  <si>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</si>
  <si>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</si>
  <si>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</si>
  <si>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</si>
  <si>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</si>
  <si>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</si>
  <si>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</si>
  <si>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</si>
  <si>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</si>
  <si>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</si>
  <si>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</si>
  <si>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</si>
  <si>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</si>
  <si>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</si>
  <si>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</si>
  <si>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(007-012)</t>
  </si>
  <si>
    <t>A2) NET DECREASE IN IN CASH FLOW FROM OPERATING ACTIVITIES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</si>
  <si>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</si>
  <si>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</si>
  <si>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</si>
  <si>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</si>
  <si>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</si>
  <si>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</si>
  <si>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</si>
  <si>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</si>
  <si>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</si>
  <si>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</si>
  <si>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</si>
  <si>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</si>
  <si>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</si>
  <si>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</si>
  <si>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</si>
  <si>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</si>
  <si>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</si>
  <si>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</si>
  <si>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</si>
  <si>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</si>
  <si>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</si>
  <si>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</si>
  <si>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</si>
  <si>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</si>
  <si>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(030-036)</t>
  </si>
  <si>
    <t>C2) NET DECREASE  IN CASH FLOW FROM FINANCIAL ACTIVITIES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</si>
  <si>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</si>
  <si>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</si>
  <si>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</si>
  <si>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</si>
  <si>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</si>
  <si>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</si>
  <si>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</si>
  <si>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</si>
  <si>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</si>
  <si>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</si>
  <si>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</si>
  <si>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</si>
  <si>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</si>
  <si>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</si>
  <si>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</si>
  <si>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</si>
  <si>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</si>
  <si>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</si>
  <si>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</si>
  <si>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</si>
  <si>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</si>
  <si>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</si>
  <si>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</si>
  <si>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</si>
  <si>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</si>
  <si>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</si>
  <si>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to</t>
  </si>
  <si>
    <t>Mršić Zvonimir</t>
  </si>
  <si>
    <t>3. Statement of responsible persons for preparation of financial statements</t>
  </si>
  <si>
    <t>Quarterly financial report of entrepreneur  - TFI-POD</t>
  </si>
  <si>
    <t>Headquarters</t>
  </si>
  <si>
    <t>1. Financial statements (balance sheet, profit and loss account, cash flow statement, statement of changes in</t>
  </si>
  <si>
    <t xml:space="preserve">    1. Changes in value of work in progress and  finished products
         i and finished products  </t>
  </si>
  <si>
    <t>Last Year</t>
  </si>
  <si>
    <t xml:space="preserve">     1. Interest income, foreign exchange gains, dividends and similar income from related parties</t>
  </si>
  <si>
    <t>YES</t>
  </si>
  <si>
    <t xml:space="preserve">2. Interim management Report </t>
  </si>
  <si>
    <t xml:space="preserve"> shareholders' equity and notes to the financial statements)</t>
  </si>
  <si>
    <t>PROFIT AND LOSS ACCOUNT</t>
  </si>
  <si>
    <t>Quarterly</t>
  </si>
  <si>
    <t>Cumulative</t>
  </si>
  <si>
    <t>048 220 562</t>
  </si>
  <si>
    <t>Notes:</t>
  </si>
  <si>
    <t>Obligator: Podravka prehrambena industrija d.d., Koprivnica</t>
  </si>
  <si>
    <t>PODRAVKA LJUBLJANA d.o.o.</t>
  </si>
  <si>
    <t>Ljubljana, Slovenija</t>
  </si>
  <si>
    <t>5539064000</t>
  </si>
  <si>
    <t xml:space="preserve">     2. Interest income, foreign exchange gains, dividends and similar income from 
         non - related parties  and other entities   </t>
  </si>
  <si>
    <t xml:space="preserve">    1. Interest expenses, foreign exchange losses and similar expenses from  related parties 
      </t>
  </si>
  <si>
    <t xml:space="preserve">    2. Interest expenses, foreign exchange gains and similar expenses from 
         non - related parties  and other entities   </t>
  </si>
  <si>
    <t>Laljek Senka</t>
  </si>
  <si>
    <t>048 653 203</t>
  </si>
  <si>
    <t>Senka.Laljek@podravka.hr</t>
  </si>
  <si>
    <t>1.1.2016.</t>
  </si>
  <si>
    <t>ŽITO d.d.</t>
  </si>
  <si>
    <t>5391814000</t>
  </si>
  <si>
    <t>6404</t>
  </si>
  <si>
    <t>31.12.2016.</t>
  </si>
  <si>
    <t>as at 31.12.2016.</t>
  </si>
  <si>
    <t>for the period 1.1.2016. to 31.12.2016.</t>
  </si>
  <si>
    <t>During 2016 The company changed the policy for revenue recognition to which sales represents the fair value of the consideration received or receivable for the sale of goods or services in the ordinary operations of the Company and are stated in the amounts reduced by value-added tax, rebates, sales discounts, listing fees and other promotional and marketing activities that are an integral part of the contract with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</si>
</sst>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5" x14ac:knownFonts="1">
    <font>
      <sz val="10"/>
      <name val="Arial"/>
      <charset val="238"/>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b/>
      <sz val="9"/>
      <color indexed="8"/>
      <name val="Arial"/>
      <family val="2"/>
      <charset val="238"/>
    </font>
    <font>
      <sz val="9"/>
      <color indexed="8"/>
      <name val="Arial"/>
      <family val="2"/>
      <charset val="238"/>
    </font>
    <font>
      <sz val="12"/>
      <color indexed="8"/>
      <name val="Arial"/>
      <family val="2"/>
      <charset val="238"/>
    </font>
    <font>
      <sz val="8"/>
      <color theme="1"/>
      <name val="Arial"/>
      <family val="2"/>
      <charset val="238"/>
    </font>
  </fonts>
  <fills count="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0"/>
        <bgColor indexed="64"/>
      </patternFill>
    </fill>
    <fill>
      <patternFill patternType="lightGray">
        <fgColor indexed="22"/>
        <bgColor theme="0"/>
      </patternFill>
    </fill>
  </fills>
  <borders count="4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bottom style="medium">
        <color indexed="22"/>
      </bottom>
      <diagonal/>
    </border>
    <border>
      <left style="thin">
        <color indexed="64"/>
      </left>
      <right style="thin">
        <color indexed="64"/>
      </right>
      <top/>
      <bottom/>
      <diagonal/>
    </border>
    <border>
      <left style="thin">
        <color indexed="64"/>
      </left>
      <right style="thin">
        <color indexed="64"/>
      </right>
      <top style="medium">
        <color indexed="22"/>
      </top>
      <bottom style="medium">
        <color indexed="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medium">
        <color indexed="22"/>
      </bottom>
      <diagonal/>
    </border>
    <border>
      <left/>
      <right/>
      <top style="medium">
        <color indexed="22"/>
      </top>
      <bottom style="medium">
        <color indexed="22"/>
      </bottom>
      <diagonal/>
    </border>
    <border>
      <left/>
      <right style="thin">
        <color indexed="64"/>
      </right>
      <top style="medium">
        <color indexed="22"/>
      </top>
      <bottom style="medium">
        <color indexed="22"/>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6" fillId="0" borderId="0" applyNumberFormat="0" applyFill="0" applyBorder="0" applyAlignment="0" applyProtection="0">
      <alignment vertical="top"/>
      <protection locked="0"/>
    </xf>
    <xf numFmtId="0" fontId="11" fillId="0" borderId="0">
      <alignment vertical="top"/>
    </xf>
    <xf numFmtId="0" fontId="11" fillId="0" borderId="0">
      <alignment vertical="top"/>
    </xf>
    <xf numFmtId="0" fontId="7" fillId="0" borderId="0"/>
    <xf numFmtId="0" fontId="11" fillId="0" borderId="0">
      <alignment vertical="top"/>
    </xf>
  </cellStyleXfs>
  <cellXfs count="299">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164" fontId="4" fillId="0" borderId="1"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3" fontId="2" fillId="0" borderId="6" xfId="0" applyNumberFormat="1" applyFont="1" applyFill="1" applyBorder="1" applyAlignment="1" applyProtection="1">
      <alignment vertical="center"/>
      <protection locked="0"/>
    </xf>
    <xf numFmtId="3" fontId="2" fillId="2" borderId="1" xfId="0" applyNumberFormat="1" applyFont="1" applyFill="1" applyBorder="1" applyAlignment="1" applyProtection="1">
      <alignment vertical="center"/>
      <protection hidden="1"/>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3" fontId="2" fillId="2" borderId="4" xfId="0" applyNumberFormat="1" applyFont="1" applyFill="1" applyBorder="1" applyAlignment="1" applyProtection="1">
      <alignment vertical="center"/>
      <protection hidden="1"/>
    </xf>
    <xf numFmtId="3" fontId="2" fillId="2" borderId="6" xfId="0" applyNumberFormat="1" applyFont="1" applyFill="1" applyBorder="1" applyAlignment="1" applyProtection="1">
      <alignment vertical="center"/>
      <protection hidden="1"/>
    </xf>
    <xf numFmtId="164" fontId="4" fillId="0" borderId="6" xfId="0" applyNumberFormat="1" applyFont="1" applyFill="1" applyBorder="1" applyAlignment="1">
      <alignment horizontal="center" vertical="center"/>
    </xf>
    <xf numFmtId="0" fontId="7" fillId="0" borderId="0" xfId="3" applyFont="1" applyAlignment="1"/>
    <xf numFmtId="0" fontId="1" fillId="0" borderId="0" xfId="3" applyFont="1" applyAlignment="1"/>
    <xf numFmtId="14" fontId="4" fillId="2" borderId="7" xfId="3" applyNumberFormat="1" applyFont="1" applyFill="1" applyBorder="1" applyAlignment="1" applyProtection="1">
      <alignment horizontal="center" vertical="center"/>
      <protection locked="0" hidden="1"/>
    </xf>
    <xf numFmtId="0" fontId="7" fillId="0" borderId="8" xfId="3" applyFont="1" applyFill="1" applyBorder="1" applyAlignment="1" applyProtection="1">
      <alignment horizontal="center" vertical="center"/>
      <protection locked="0" hidden="1"/>
    </xf>
    <xf numFmtId="0" fontId="5" fillId="0" borderId="0" xfId="3" applyFont="1" applyFill="1" applyBorder="1" applyAlignment="1" applyProtection="1">
      <alignment horizontal="left" vertical="center" wrapText="1"/>
      <protection hidden="1"/>
    </xf>
    <xf numFmtId="0" fontId="5" fillId="0" borderId="0" xfId="3" applyFont="1" applyFill="1" applyBorder="1" applyAlignment="1" applyProtection="1">
      <alignment vertical="center"/>
      <protection hidden="1"/>
    </xf>
    <xf numFmtId="0" fontId="5" fillId="0" borderId="0" xfId="3" applyFont="1" applyFill="1" applyBorder="1" applyAlignment="1" applyProtection="1">
      <alignment horizontal="center" vertical="center" wrapText="1"/>
      <protection hidden="1"/>
    </xf>
    <xf numFmtId="0" fontId="7" fillId="0" borderId="0" xfId="3" applyFont="1" applyBorder="1" applyAlignment="1" applyProtection="1">
      <alignment horizontal="left" vertical="center" wrapText="1"/>
      <protection hidden="1"/>
    </xf>
    <xf numFmtId="0" fontId="7" fillId="0" borderId="0" xfId="3" applyFont="1" applyBorder="1" applyAlignment="1" applyProtection="1">
      <protection hidden="1"/>
    </xf>
    <xf numFmtId="0" fontId="7" fillId="0" borderId="0" xfId="3" applyFont="1" applyAlignment="1" applyProtection="1">
      <protection hidden="1"/>
    </xf>
    <xf numFmtId="0" fontId="14" fillId="0" borderId="0" xfId="3" applyFont="1" applyBorder="1" applyAlignment="1" applyProtection="1">
      <alignment horizontal="right" vertical="center" wrapText="1"/>
      <protection hidden="1"/>
    </xf>
    <xf numFmtId="0" fontId="14" fillId="0" borderId="0" xfId="3" applyFont="1" applyAlignment="1" applyProtection="1">
      <alignment horizontal="right"/>
      <protection hidden="1"/>
    </xf>
    <xf numFmtId="0" fontId="14" fillId="0" borderId="0" xfId="3" applyNumberFormat="1" applyFont="1" applyFill="1" applyBorder="1" applyAlignment="1" applyProtection="1">
      <alignment horizontal="right" vertical="center" shrinkToFit="1"/>
      <protection locked="0" hidden="1"/>
    </xf>
    <xf numFmtId="0" fontId="14" fillId="0" borderId="0" xfId="3" applyFont="1" applyFill="1" applyBorder="1" applyAlignment="1" applyProtection="1">
      <alignment horizontal="left" vertical="center"/>
      <protection hidden="1"/>
    </xf>
    <xf numFmtId="0" fontId="7" fillId="0" borderId="0" xfId="3" applyFont="1" applyFill="1" applyBorder="1" applyAlignment="1" applyProtection="1">
      <protection hidden="1"/>
    </xf>
    <xf numFmtId="0" fontId="7" fillId="0" borderId="0" xfId="3" applyFont="1" applyAlignment="1" applyProtection="1">
      <alignment horizontal="right" vertical="center"/>
      <protection hidden="1"/>
    </xf>
    <xf numFmtId="0" fontId="7" fillId="0" borderId="0" xfId="3" applyFont="1" applyAlignment="1" applyProtection="1">
      <alignment wrapText="1"/>
      <protection hidden="1"/>
    </xf>
    <xf numFmtId="0" fontId="7" fillId="0" borderId="0" xfId="3" applyFont="1" applyAlignment="1" applyProtection="1">
      <alignment horizontal="right"/>
      <protection hidden="1"/>
    </xf>
    <xf numFmtId="0" fontId="7" fillId="0" borderId="0" xfId="3" applyFont="1" applyAlignment="1" applyProtection="1">
      <alignment horizontal="right" wrapText="1"/>
      <protection hidden="1"/>
    </xf>
    <xf numFmtId="0" fontId="7" fillId="0" borderId="0" xfId="3" applyFont="1" applyBorder="1" applyAlignment="1" applyProtection="1">
      <alignment horizontal="left"/>
      <protection hidden="1"/>
    </xf>
    <xf numFmtId="0" fontId="7" fillId="0" borderId="0" xfId="3" applyFont="1" applyBorder="1" applyAlignment="1" applyProtection="1">
      <alignment vertical="top"/>
      <protection hidden="1"/>
    </xf>
    <xf numFmtId="1" fontId="4" fillId="2" borderId="9" xfId="3" applyNumberFormat="1" applyFont="1" applyFill="1" applyBorder="1" applyAlignment="1" applyProtection="1">
      <alignment horizontal="center" vertical="center"/>
      <protection locked="0" hidden="1"/>
    </xf>
    <xf numFmtId="0" fontId="7" fillId="0" borderId="0" xfId="3" applyFont="1" applyBorder="1" applyAlignment="1" applyProtection="1">
      <alignment horizontal="right"/>
      <protection hidden="1"/>
    </xf>
    <xf numFmtId="0" fontId="4" fillId="0" borderId="0" xfId="3" applyFont="1" applyFill="1" applyBorder="1" applyAlignment="1" applyProtection="1">
      <alignment horizontal="right" vertical="center"/>
      <protection locked="0" hidden="1"/>
    </xf>
    <xf numFmtId="0" fontId="5" fillId="0" borderId="0" xfId="3" applyFont="1" applyBorder="1" applyAlignment="1" applyProtection="1">
      <protection hidden="1"/>
    </xf>
    <xf numFmtId="0" fontId="4" fillId="2" borderId="9" xfId="3" applyFont="1" applyFill="1" applyBorder="1" applyAlignment="1" applyProtection="1">
      <alignment horizontal="center" vertical="center"/>
      <protection locked="0" hidden="1"/>
    </xf>
    <xf numFmtId="0" fontId="4" fillId="0" borderId="0" xfId="3" applyFont="1" applyBorder="1" applyAlignment="1" applyProtection="1">
      <alignment vertical="top"/>
      <protection hidden="1"/>
    </xf>
    <xf numFmtId="0" fontId="5" fillId="0" borderId="0" xfId="3" applyFont="1" applyAlignment="1" applyProtection="1">
      <protection hidden="1"/>
    </xf>
    <xf numFmtId="49" fontId="4" fillId="2" borderId="9" xfId="3" applyNumberFormat="1" applyFont="1" applyFill="1" applyBorder="1" applyAlignment="1" applyProtection="1">
      <alignment horizontal="right" vertical="center"/>
      <protection locked="0" hidden="1"/>
    </xf>
    <xf numFmtId="0" fontId="7" fillId="0" borderId="0" xfId="3" applyFont="1" applyBorder="1" applyAlignment="1" applyProtection="1">
      <alignment horizontal="left" vertical="top" wrapText="1"/>
      <protection hidden="1"/>
    </xf>
    <xf numFmtId="0" fontId="7" fillId="0" borderId="0" xfId="3" applyFont="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Alignment="1" applyProtection="1">
      <alignment horizontal="left" vertical="top" indent="2"/>
      <protection hidden="1"/>
    </xf>
    <xf numFmtId="0" fontId="7" fillId="0" borderId="0" xfId="3" applyFont="1" applyAlignment="1" applyProtection="1">
      <alignment horizontal="left" vertical="top" wrapText="1" indent="2"/>
      <protection hidden="1"/>
    </xf>
    <xf numFmtId="0" fontId="7" fillId="0" borderId="0" xfId="3" applyFont="1" applyBorder="1" applyAlignment="1" applyProtection="1">
      <alignment horizontal="right" vertical="top"/>
      <protection hidden="1"/>
    </xf>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0" xfId="3" applyFont="1" applyBorder="1" applyAlignment="1" applyProtection="1">
      <alignment horizontal="left" vertical="top"/>
      <protection hidden="1"/>
    </xf>
    <xf numFmtId="0" fontId="7" fillId="0" borderId="10" xfId="3" applyFont="1" applyBorder="1" applyAlignment="1" applyProtection="1">
      <protection hidden="1"/>
    </xf>
    <xf numFmtId="0" fontId="7" fillId="0" borderId="0" xfId="3" applyFont="1" applyAlignment="1" applyProtection="1">
      <alignment vertical="top"/>
      <protection hidden="1"/>
    </xf>
    <xf numFmtId="0" fontId="7" fillId="0" borderId="0" xfId="3" applyFont="1" applyAlignment="1" applyProtection="1">
      <alignment horizontal="left"/>
      <protection hidden="1"/>
    </xf>
    <xf numFmtId="0" fontId="7" fillId="0" borderId="0" xfId="3" applyFont="1" applyBorder="1" applyAlignment="1" applyProtection="1">
      <alignment vertical="center"/>
      <protection hidden="1"/>
    </xf>
    <xf numFmtId="0" fontId="7" fillId="0" borderId="0" xfId="3" applyFont="1" applyFill="1" applyBorder="1" applyAlignment="1" applyProtection="1">
      <alignment vertical="center"/>
      <protection hidden="1"/>
    </xf>
    <xf numFmtId="0" fontId="4" fillId="0" borderId="0" xfId="3" applyFont="1" applyAlignment="1" applyProtection="1">
      <alignment vertical="center"/>
      <protection hidden="1"/>
    </xf>
    <xf numFmtId="0" fontId="7" fillId="0" borderId="11" xfId="3" applyFont="1" applyBorder="1" applyAlignment="1" applyProtection="1">
      <protection hidden="1"/>
    </xf>
    <xf numFmtId="0" fontId="7" fillId="0" borderId="11" xfId="3" applyFont="1" applyBorder="1" applyAlignment="1"/>
    <xf numFmtId="0" fontId="7" fillId="0" borderId="0" xfId="3" applyFont="1" applyFill="1" applyBorder="1" applyAlignment="1" applyProtection="1">
      <alignment horizontal="right" vertical="top" wrapText="1"/>
      <protection hidden="1"/>
    </xf>
    <xf numFmtId="0" fontId="4" fillId="3" borderId="12"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protection hidden="1"/>
    </xf>
    <xf numFmtId="0" fontId="4"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xf>
    <xf numFmtId="49" fontId="8" fillId="3" borderId="14" xfId="0" applyNumberFormat="1"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xf numFmtId="0" fontId="19" fillId="3" borderId="15" xfId="0" applyFont="1" applyFill="1" applyBorder="1" applyAlignment="1">
      <alignment horizontal="center" vertical="center" wrapText="1"/>
    </xf>
    <xf numFmtId="49" fontId="20" fillId="3" borderId="14" xfId="0" applyNumberFormat="1" applyFont="1" applyFill="1" applyBorder="1" applyAlignment="1">
      <alignment horizontal="center" vertical="center"/>
    </xf>
    <xf numFmtId="164" fontId="19" fillId="0" borderId="1" xfId="0" applyNumberFormat="1" applyFont="1" applyFill="1" applyBorder="1" applyAlignment="1">
      <alignment horizontal="center" vertical="center"/>
    </xf>
    <xf numFmtId="164" fontId="19" fillId="0" borderId="6" xfId="0" applyNumberFormat="1" applyFont="1" applyFill="1" applyBorder="1" applyAlignment="1">
      <alignment horizontal="center" vertical="center"/>
    </xf>
    <xf numFmtId="164" fontId="19" fillId="0" borderId="4" xfId="0" applyNumberFormat="1" applyFont="1" applyFill="1" applyBorder="1" applyAlignment="1">
      <alignment horizontal="center" vertical="center"/>
    </xf>
    <xf numFmtId="0" fontId="15" fillId="0" borderId="0" xfId="2" applyFont="1" applyBorder="1" applyAlignment="1" applyProtection="1">
      <alignment vertical="center"/>
      <protection hidden="1"/>
    </xf>
    <xf numFmtId="3" fontId="1" fillId="0" borderId="0" xfId="0" applyNumberFormat="1" applyFont="1"/>
    <xf numFmtId="0" fontId="15" fillId="0" borderId="0" xfId="3" applyFont="1" applyFill="1" applyBorder="1" applyAlignment="1" applyProtection="1">
      <alignment vertical="center"/>
      <protection hidden="1"/>
    </xf>
    <xf numFmtId="0" fontId="15" fillId="0" borderId="0" xfId="3" applyFont="1" applyFill="1" applyBorder="1" applyAlignment="1" applyProtection="1">
      <protection hidden="1"/>
    </xf>
    <xf numFmtId="0" fontId="11" fillId="0" borderId="0" xfId="3" applyFill="1" applyAlignment="1"/>
    <xf numFmtId="0" fontId="8" fillId="3" borderId="15" xfId="0" applyFont="1" applyFill="1" applyBorder="1" applyAlignment="1">
      <alignment horizontal="center" vertical="center" wrapText="1"/>
    </xf>
    <xf numFmtId="0" fontId="4" fillId="0" borderId="0" xfId="3" applyFont="1" applyFill="1" applyBorder="1" applyAlignment="1" applyProtection="1">
      <alignment horizontal="center" vertical="center"/>
      <protection hidden="1"/>
    </xf>
    <xf numFmtId="0" fontId="15" fillId="0" borderId="0" xfId="3" applyFont="1" applyFill="1" applyAlignment="1" applyProtection="1">
      <protection hidden="1"/>
    </xf>
    <xf numFmtId="0" fontId="5" fillId="0" borderId="0" xfId="3" applyFont="1" applyAlignment="1" applyProtection="1">
      <alignment horizontal="left"/>
      <protection hidden="1"/>
    </xf>
    <xf numFmtId="0" fontId="9" fillId="0" borderId="0" xfId="5" applyFont="1" applyFill="1" applyBorder="1" applyAlignment="1" applyProtection="1">
      <alignment horizontal="center" vertical="center"/>
      <protection hidden="1"/>
    </xf>
    <xf numFmtId="3" fontId="2" fillId="0" borderId="0" xfId="0" applyNumberFormat="1" applyFont="1"/>
    <xf numFmtId="0" fontId="4" fillId="3" borderId="16"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protection hidden="1"/>
    </xf>
    <xf numFmtId="0" fontId="8" fillId="3" borderId="17" xfId="0" applyFont="1" applyFill="1" applyBorder="1" applyAlignment="1" applyProtection="1">
      <alignment horizontal="center" vertical="center"/>
      <protection hidden="1"/>
    </xf>
    <xf numFmtId="3" fontId="2" fillId="7" borderId="1" xfId="0" applyNumberFormat="1" applyFont="1" applyFill="1" applyBorder="1" applyAlignment="1" applyProtection="1">
      <alignment vertical="center"/>
      <protection locked="0"/>
    </xf>
    <xf numFmtId="3" fontId="2" fillId="7" borderId="4"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16" fillId="0" borderId="0" xfId="0" applyFont="1" applyBorder="1" applyAlignment="1">
      <alignment horizontal="center" vertical="top" wrapText="1"/>
    </xf>
    <xf numFmtId="0" fontId="18" fillId="0" borderId="0" xfId="5" applyFont="1" applyFill="1" applyBorder="1" applyAlignment="1" applyProtection="1">
      <alignment horizontal="center" vertical="center"/>
      <protection hidden="1"/>
    </xf>
    <xf numFmtId="14" fontId="18" fillId="0" borderId="0" xfId="5" applyNumberFormat="1" applyFont="1" applyFill="1" applyBorder="1" applyAlignment="1" applyProtection="1">
      <alignment horizontal="center" vertical="center"/>
      <protection locked="0" hidden="1"/>
    </xf>
    <xf numFmtId="0" fontId="1" fillId="0" borderId="0" xfId="5" applyFont="1" applyFill="1" applyBorder="1" applyAlignment="1">
      <alignment vertical="center"/>
    </xf>
    <xf numFmtId="0" fontId="7" fillId="0" borderId="0" xfId="3" applyFont="1" applyFill="1" applyBorder="1" applyAlignment="1"/>
    <xf numFmtId="49" fontId="4" fillId="0" borderId="0" xfId="3" applyNumberFormat="1" applyFont="1" applyFill="1" applyBorder="1" applyAlignment="1" applyProtection="1">
      <alignment horizontal="center" vertical="center"/>
      <protection locked="0" hidden="1"/>
    </xf>
    <xf numFmtId="0" fontId="15" fillId="7" borderId="0" xfId="3" applyFont="1" applyFill="1" applyBorder="1" applyAlignment="1" applyProtection="1">
      <protection hidden="1"/>
    </xf>
    <xf numFmtId="0" fontId="11" fillId="7" borderId="0" xfId="3" applyFill="1" applyAlignment="1"/>
    <xf numFmtId="3" fontId="2" fillId="7" borderId="6" xfId="0" applyNumberFormat="1" applyFont="1" applyFill="1" applyBorder="1" applyAlignment="1" applyProtection="1">
      <alignment vertical="center"/>
      <protection locked="0"/>
    </xf>
    <xf numFmtId="3" fontId="2" fillId="8" borderId="4" xfId="0" applyNumberFormat="1" applyFont="1" applyFill="1" applyBorder="1" applyAlignment="1" applyProtection="1">
      <alignment vertical="center"/>
      <protection hidden="1"/>
    </xf>
    <xf numFmtId="0" fontId="1" fillId="0" borderId="0" xfId="0" applyFont="1" applyBorder="1" applyAlignment="1">
      <alignment horizontal="center" wrapText="1"/>
    </xf>
    <xf numFmtId="0" fontId="1" fillId="0" borderId="0" xfId="0" applyFont="1" applyBorder="1" applyAlignment="1" applyProtection="1">
      <alignment horizontal="center" vertical="top" wrapText="1"/>
      <protection hidden="1"/>
    </xf>
    <xf numFmtId="0" fontId="1" fillId="0" borderId="19" xfId="0" applyFont="1" applyBorder="1"/>
    <xf numFmtId="0" fontId="1" fillId="0" borderId="18" xfId="0" applyFont="1" applyBorder="1" applyAlignment="1">
      <alignment vertical="center"/>
    </xf>
    <xf numFmtId="0" fontId="8" fillId="3" borderId="14"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2" fillId="0" borderId="0" xfId="0" applyFont="1"/>
    <xf numFmtId="3" fontId="2" fillId="0" borderId="0" xfId="5" applyNumberFormat="1" applyFont="1" applyAlignment="1">
      <alignment wrapText="1"/>
    </xf>
    <xf numFmtId="3" fontId="2" fillId="0" borderId="0" xfId="5" applyNumberFormat="1" applyFont="1" applyBorder="1" applyAlignment="1">
      <alignment wrapText="1"/>
    </xf>
    <xf numFmtId="3" fontId="2" fillId="0" borderId="0" xfId="0" applyNumberFormat="1" applyFont="1" applyFill="1" applyBorder="1" applyAlignment="1">
      <alignment vertical="center"/>
    </xf>
    <xf numFmtId="0" fontId="1" fillId="0" borderId="0" xfId="5" applyFont="1" applyBorder="1" applyAlignment="1">
      <alignment vertical="top" wrapText="1"/>
    </xf>
    <xf numFmtId="0" fontId="1" fillId="0" borderId="0" xfId="5" applyFont="1" applyBorder="1" applyAlignment="1">
      <alignment horizontal="left" vertical="top" wrapText="1"/>
    </xf>
    <xf numFmtId="0" fontId="8" fillId="3" borderId="14" xfId="0"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wrapText="1"/>
      <protection hidden="1"/>
    </xf>
    <xf numFmtId="0" fontId="11" fillId="0" borderId="0" xfId="5" applyFont="1" applyAlignment="1">
      <alignment horizontal="left" vertical="top"/>
    </xf>
    <xf numFmtId="0" fontId="11" fillId="0" borderId="0" xfId="5" applyFont="1">
      <alignment vertical="top"/>
    </xf>
    <xf numFmtId="0" fontId="9" fillId="0" borderId="0" xfId="5" applyFont="1" applyAlignment="1">
      <alignment horizontal="left"/>
    </xf>
    <xf numFmtId="0" fontId="9" fillId="0" borderId="0" xfId="5" applyFont="1" applyAlignment="1"/>
    <xf numFmtId="0" fontId="11" fillId="0" borderId="0" xfId="5" applyFont="1" applyAlignment="1"/>
    <xf numFmtId="0" fontId="1" fillId="0" borderId="0" xfId="5" applyFont="1" applyAlignment="1"/>
    <xf numFmtId="3" fontId="2" fillId="8" borderId="6" xfId="0" applyNumberFormat="1" applyFont="1" applyFill="1" applyBorder="1" applyAlignment="1" applyProtection="1">
      <alignment vertical="center"/>
      <protection hidden="1"/>
    </xf>
    <xf numFmtId="3" fontId="2" fillId="0" borderId="4" xfId="0" applyNumberFormat="1" applyFont="1" applyBorder="1" applyAlignment="1">
      <alignment vertical="center"/>
    </xf>
    <xf numFmtId="0" fontId="12" fillId="0" borderId="0" xfId="5" applyFont="1" applyAlignment="1">
      <alignment horizontal="left"/>
    </xf>
    <xf numFmtId="0" fontId="23" fillId="0" borderId="0" xfId="5" applyFont="1" applyAlignment="1">
      <alignment horizontal="left" vertical="top" wrapText="1"/>
    </xf>
    <xf numFmtId="3" fontId="2" fillId="8" borderId="1" xfId="0" applyNumberFormat="1" applyFont="1" applyFill="1" applyBorder="1" applyAlignment="1" applyProtection="1">
      <alignment vertical="center"/>
      <protection hidden="1"/>
    </xf>
    <xf numFmtId="3" fontId="2" fillId="7" borderId="1" xfId="0" applyNumberFormat="1" applyFont="1" applyFill="1" applyBorder="1" applyAlignment="1">
      <alignment vertical="center"/>
    </xf>
    <xf numFmtId="3" fontId="2" fillId="7" borderId="4" xfId="0" applyNumberFormat="1" applyFont="1" applyFill="1" applyBorder="1" applyAlignment="1">
      <alignment vertical="center"/>
    </xf>
    <xf numFmtId="3" fontId="24" fillId="0" borderId="1" xfId="0" applyNumberFormat="1" applyFont="1" applyFill="1" applyBorder="1" applyAlignment="1" applyProtection="1">
      <alignment vertical="center"/>
      <protection locked="0"/>
    </xf>
    <xf numFmtId="3" fontId="24" fillId="0" borderId="4" xfId="0" applyNumberFormat="1" applyFont="1" applyFill="1" applyBorder="1" applyAlignment="1" applyProtection="1">
      <alignment vertical="center"/>
      <protection locked="0"/>
    </xf>
    <xf numFmtId="3" fontId="2" fillId="2" borderId="3" xfId="0" applyNumberFormat="1" applyFont="1" applyFill="1" applyBorder="1" applyAlignment="1" applyProtection="1">
      <alignment vertical="center"/>
      <protection hidden="1"/>
    </xf>
    <xf numFmtId="3" fontId="24" fillId="7" borderId="1" xfId="0" applyNumberFormat="1" applyFont="1" applyFill="1" applyBorder="1" applyAlignment="1" applyProtection="1">
      <alignment vertical="center"/>
      <protection locked="0"/>
    </xf>
    <xf numFmtId="3" fontId="24" fillId="7" borderId="6" xfId="0" applyNumberFormat="1" applyFont="1" applyFill="1" applyBorder="1" applyAlignment="1" applyProtection="1">
      <alignment vertical="center"/>
      <protection locked="0"/>
    </xf>
    <xf numFmtId="3" fontId="24" fillId="8" borderId="1" xfId="0" applyNumberFormat="1" applyFont="1" applyFill="1" applyBorder="1" applyAlignment="1" applyProtection="1">
      <alignment vertical="center"/>
      <protection hidden="1"/>
    </xf>
    <xf numFmtId="3" fontId="24" fillId="8" borderId="4" xfId="0" applyNumberFormat="1" applyFont="1" applyFill="1" applyBorder="1" applyAlignment="1" applyProtection="1">
      <alignment vertical="center"/>
      <protection hidden="1"/>
    </xf>
    <xf numFmtId="3" fontId="24" fillId="7" borderId="1" xfId="0" applyNumberFormat="1" applyFont="1" applyFill="1" applyBorder="1" applyAlignment="1">
      <alignment vertical="center"/>
    </xf>
    <xf numFmtId="3" fontId="24" fillId="0" borderId="4" xfId="0" applyNumberFormat="1" applyFont="1" applyFill="1" applyBorder="1" applyAlignment="1">
      <alignment vertical="center"/>
    </xf>
    <xf numFmtId="0" fontId="8" fillId="3" borderId="13" xfId="0" applyFont="1" applyFill="1" applyBorder="1" applyAlignment="1" applyProtection="1">
      <alignment horizontal="center" vertical="center" wrapText="1"/>
      <protection hidden="1"/>
    </xf>
    <xf numFmtId="0" fontId="7" fillId="0" borderId="0" xfId="3" applyFont="1" applyFill="1" applyBorder="1" applyAlignment="1" applyProtection="1">
      <alignment horizontal="center" vertical="top"/>
      <protection hidden="1"/>
    </xf>
    <xf numFmtId="0" fontId="7" fillId="0" borderId="0" xfId="3" applyFont="1" applyFill="1" applyBorder="1" applyAlignment="1" applyProtection="1">
      <alignment horizontal="center"/>
      <protection hidden="1"/>
    </xf>
    <xf numFmtId="0" fontId="7" fillId="0" borderId="0" xfId="3" applyFont="1" applyAlignment="1" applyProtection="1">
      <alignment horizontal="right" vertical="center" wrapText="1"/>
      <protection hidden="1"/>
    </xf>
    <xf numFmtId="0" fontId="7" fillId="0" borderId="20" xfId="3" applyFont="1" applyBorder="1" applyAlignment="1" applyProtection="1">
      <alignment horizontal="right" wrapText="1"/>
      <protection hidden="1"/>
    </xf>
    <xf numFmtId="49" fontId="6" fillId="2" borderId="21" xfId="1" applyNumberFormat="1" applyFill="1" applyBorder="1" applyAlignment="1" applyProtection="1">
      <alignment horizontal="left" vertical="center"/>
      <protection locked="0" hidden="1"/>
    </xf>
    <xf numFmtId="49" fontId="4" fillId="0" borderId="22" xfId="3" applyNumberFormat="1" applyFont="1" applyBorder="1" applyAlignment="1" applyProtection="1">
      <alignment horizontal="left" vertical="center"/>
      <protection locked="0" hidden="1"/>
    </xf>
    <xf numFmtId="49" fontId="4" fillId="0" borderId="23" xfId="3" applyNumberFormat="1" applyFont="1" applyBorder="1" applyAlignment="1" applyProtection="1">
      <alignment horizontal="left" vertical="center"/>
      <protection locked="0" hidden="1"/>
    </xf>
    <xf numFmtId="0" fontId="7" fillId="0" borderId="0" xfId="3" applyFont="1" applyAlignment="1" applyProtection="1">
      <alignment horizontal="right" vertical="center"/>
      <protection hidden="1"/>
    </xf>
    <xf numFmtId="0" fontId="7" fillId="0" borderId="20" xfId="3" applyFont="1" applyBorder="1" applyAlignment="1" applyProtection="1">
      <alignment horizontal="right"/>
      <protection hidden="1"/>
    </xf>
    <xf numFmtId="49" fontId="4" fillId="2" borderId="21" xfId="3" applyNumberFormat="1" applyFont="1" applyFill="1" applyBorder="1" applyAlignment="1" applyProtection="1">
      <alignment horizontal="left" vertical="center"/>
      <protection locked="0" hidden="1"/>
    </xf>
    <xf numFmtId="0" fontId="7" fillId="0" borderId="23" xfId="3" applyFont="1" applyBorder="1" applyAlignment="1">
      <alignment horizontal="left" vertical="center"/>
    </xf>
    <xf numFmtId="0" fontId="21" fillId="0" borderId="0" xfId="3" applyFont="1" applyFill="1" applyAlignment="1" applyProtection="1">
      <alignment horizontal="left"/>
      <protection hidden="1"/>
    </xf>
    <xf numFmtId="0" fontId="9" fillId="0" borderId="0" xfId="3" applyFont="1" applyFill="1" applyAlignment="1"/>
    <xf numFmtId="0" fontId="7" fillId="0" borderId="0" xfId="3" applyFont="1" applyBorder="1" applyAlignment="1" applyProtection="1">
      <alignment vertical="center"/>
      <protection hidden="1"/>
    </xf>
    <xf numFmtId="0" fontId="7" fillId="0" borderId="24" xfId="3" applyFont="1" applyBorder="1" applyAlignment="1" applyProtection="1">
      <alignment horizontal="center" vertical="top"/>
      <protection hidden="1"/>
    </xf>
    <xf numFmtId="0" fontId="7" fillId="0" borderId="24" xfId="3" applyFont="1" applyBorder="1" applyAlignment="1">
      <alignment horizontal="center"/>
    </xf>
    <xf numFmtId="0" fontId="7" fillId="0" borderId="24" xfId="3" applyFont="1" applyBorder="1" applyAlignment="1"/>
    <xf numFmtId="0" fontId="22" fillId="0" borderId="0" xfId="2" applyFont="1" applyBorder="1" applyAlignment="1" applyProtection="1">
      <alignment horizontal="left" vertical="center"/>
      <protection hidden="1"/>
    </xf>
    <xf numFmtId="0" fontId="12" fillId="0" borderId="0" xfId="3" applyFont="1" applyAlignment="1"/>
    <xf numFmtId="49" fontId="4" fillId="2" borderId="21" xfId="3" applyNumberFormat="1" applyFont="1" applyFill="1" applyBorder="1" applyAlignment="1" applyProtection="1">
      <alignment horizontal="center" vertical="center"/>
      <protection locked="0" hidden="1"/>
    </xf>
    <xf numFmtId="49" fontId="4" fillId="0" borderId="23" xfId="3" applyNumberFormat="1" applyFont="1" applyBorder="1" applyAlignment="1" applyProtection="1">
      <alignment horizontal="center" vertical="center"/>
      <protection locked="0" hidden="1"/>
    </xf>
    <xf numFmtId="0" fontId="4" fillId="2" borderId="21" xfId="3" applyFont="1" applyFill="1" applyBorder="1" applyAlignment="1" applyProtection="1">
      <alignment horizontal="left" vertical="center"/>
      <protection locked="0" hidden="1"/>
    </xf>
    <xf numFmtId="0" fontId="7" fillId="0" borderId="22" xfId="3" applyFont="1" applyBorder="1" applyAlignment="1"/>
    <xf numFmtId="0" fontId="7" fillId="0" borderId="23" xfId="3" applyFont="1" applyBorder="1" applyAlignment="1"/>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10" xfId="3" applyFont="1" applyBorder="1" applyAlignment="1" applyProtection="1">
      <alignment horizontal="center"/>
      <protection hidden="1"/>
    </xf>
    <xf numFmtId="0" fontId="4" fillId="0" borderId="22" xfId="3" applyFont="1" applyBorder="1" applyAlignment="1" applyProtection="1">
      <alignment horizontal="left" vertical="center"/>
      <protection locked="0" hidden="1"/>
    </xf>
    <xf numFmtId="0" fontId="7" fillId="0" borderId="0" xfId="3" applyFont="1" applyAlignment="1">
      <alignment horizontal="center"/>
    </xf>
    <xf numFmtId="0" fontId="4" fillId="2" borderId="21" xfId="3" applyFont="1" applyFill="1" applyBorder="1" applyAlignment="1" applyProtection="1">
      <alignment horizontal="right" vertical="center"/>
      <protection locked="0" hidden="1"/>
    </xf>
    <xf numFmtId="0" fontId="4" fillId="2" borderId="22" xfId="3" applyFont="1" applyFill="1" applyBorder="1" applyAlignment="1" applyProtection="1">
      <alignment horizontal="right" vertical="center"/>
      <protection locked="0" hidden="1"/>
    </xf>
    <xf numFmtId="0" fontId="4" fillId="2" borderId="23" xfId="3" applyFont="1" applyFill="1" applyBorder="1" applyAlignment="1" applyProtection="1">
      <alignment horizontal="right" vertical="center"/>
      <protection locked="0" hidden="1"/>
    </xf>
    <xf numFmtId="49" fontId="4" fillId="2" borderId="23" xfId="3" applyNumberFormat="1" applyFont="1" applyFill="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6" fillId="2" borderId="21" xfId="1" applyFill="1" applyBorder="1" applyAlignment="1" applyProtection="1">
      <protection locked="0" hidden="1"/>
    </xf>
    <xf numFmtId="0" fontId="4" fillId="0" borderId="22" xfId="3" applyFont="1" applyBorder="1" applyAlignment="1" applyProtection="1">
      <protection locked="0" hidden="1"/>
    </xf>
    <xf numFmtId="0" fontId="4" fillId="0" borderId="23" xfId="3" applyFont="1" applyBorder="1" applyAlignment="1" applyProtection="1">
      <protection locked="0" hidden="1"/>
    </xf>
    <xf numFmtId="0" fontId="7" fillId="0" borderId="22" xfId="3" applyFont="1" applyBorder="1" applyAlignment="1">
      <alignment horizontal="left"/>
    </xf>
    <xf numFmtId="0" fontId="7" fillId="0" borderId="23" xfId="3" applyFont="1" applyBorder="1" applyAlignment="1">
      <alignment horizontal="left"/>
    </xf>
    <xf numFmtId="0" fontId="7" fillId="0" borderId="8" xfId="3" applyFont="1" applyBorder="1" applyAlignment="1" applyProtection="1">
      <alignment horizontal="right" vertical="center"/>
      <protection hidden="1"/>
    </xf>
    <xf numFmtId="0" fontId="7" fillId="0" borderId="0" xfId="3" applyFont="1" applyBorder="1" applyAlignment="1" applyProtection="1">
      <alignment horizontal="right"/>
      <protection hidden="1"/>
    </xf>
    <xf numFmtId="0" fontId="5" fillId="0" borderId="0" xfId="3" applyFont="1" applyAlignment="1" applyProtection="1">
      <alignment horizontal="center" vertical="center"/>
      <protection hidden="1"/>
    </xf>
    <xf numFmtId="0" fontId="5" fillId="0" borderId="0" xfId="3" applyFont="1" applyAlignment="1">
      <alignment horizontal="center" vertical="center"/>
    </xf>
    <xf numFmtId="0" fontId="5" fillId="0" borderId="0" xfId="3" applyFont="1" applyAlignment="1">
      <alignment horizontal="center"/>
    </xf>
    <xf numFmtId="0" fontId="7" fillId="7" borderId="0" xfId="3" applyFont="1" applyFill="1" applyAlignment="1">
      <alignment horizontal="center" vertical="center"/>
    </xf>
    <xf numFmtId="0" fontId="7" fillId="7" borderId="0" xfId="3" applyFont="1" applyFill="1" applyAlignment="1">
      <alignment vertical="center"/>
    </xf>
    <xf numFmtId="0" fontId="7" fillId="0" borderId="22" xfId="3" applyFont="1" applyBorder="1" applyAlignment="1">
      <alignment horizontal="left" vertical="center"/>
    </xf>
    <xf numFmtId="0" fontId="7" fillId="0" borderId="0" xfId="3" applyFont="1" applyBorder="1" applyAlignment="1" applyProtection="1">
      <alignment horizontal="right" vertical="center" wrapText="1"/>
      <protection hidden="1"/>
    </xf>
    <xf numFmtId="0" fontId="7" fillId="0" borderId="0" xfId="3" applyFont="1" applyBorder="1" applyAlignment="1" applyProtection="1">
      <alignment horizontal="right" wrapText="1"/>
      <protection hidden="1"/>
    </xf>
    <xf numFmtId="0" fontId="7" fillId="0" borderId="0" xfId="3" applyFont="1" applyAlignment="1" applyProtection="1">
      <alignment horizontal="right" wrapText="1"/>
      <protection hidden="1"/>
    </xf>
    <xf numFmtId="0" fontId="4" fillId="0" borderId="0" xfId="3" applyFont="1" applyFill="1" applyBorder="1" applyAlignment="1" applyProtection="1">
      <alignment horizontal="left" vertical="center" wrapText="1"/>
      <protection hidden="1"/>
    </xf>
    <xf numFmtId="0" fontId="4" fillId="0" borderId="20" xfId="3" applyFont="1" applyFill="1" applyBorder="1" applyAlignment="1" applyProtection="1">
      <alignment horizontal="left" vertical="center" wrapText="1"/>
      <protection hidden="1"/>
    </xf>
    <xf numFmtId="0" fontId="13" fillId="0" borderId="0" xfId="3" applyFont="1" applyBorder="1" applyAlignment="1" applyProtection="1">
      <alignment horizontal="center" vertical="center" wrapText="1"/>
      <protection hidden="1"/>
    </xf>
    <xf numFmtId="0" fontId="7" fillId="0" borderId="0" xfId="3" applyFont="1" applyAlignment="1" applyProtection="1">
      <alignment wrapText="1"/>
      <protection hidden="1"/>
    </xf>
    <xf numFmtId="0" fontId="5" fillId="0" borderId="0" xfId="3" applyFont="1" applyBorder="1" applyAlignment="1" applyProtection="1">
      <alignment horizontal="right" vertical="center" wrapText="1"/>
      <protection hidden="1"/>
    </xf>
    <xf numFmtId="0" fontId="5" fillId="0" borderId="20" xfId="3" applyFont="1" applyBorder="1" applyAlignment="1" applyProtection="1">
      <alignment horizontal="right" wrapText="1"/>
      <protection hidden="1"/>
    </xf>
    <xf numFmtId="1" fontId="4" fillId="2" borderId="21" xfId="3" applyNumberFormat="1" applyFont="1" applyFill="1" applyBorder="1" applyAlignment="1" applyProtection="1">
      <alignment horizontal="center" vertical="center"/>
      <protection locked="0" hidden="1"/>
    </xf>
    <xf numFmtId="1" fontId="4" fillId="2" borderId="23" xfId="3" applyNumberFormat="1" applyFont="1" applyFill="1" applyBorder="1" applyAlignment="1" applyProtection="1">
      <alignment horizontal="center" vertical="center"/>
      <protection locked="0" hidden="1"/>
    </xf>
    <xf numFmtId="0" fontId="12"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5" fillId="0" borderId="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9" fillId="2" borderId="30" xfId="0" applyFont="1" applyFill="1" applyBorder="1" applyAlignment="1" applyProtection="1">
      <alignment vertical="center" wrapText="1"/>
      <protection hidden="1"/>
    </xf>
    <xf numFmtId="0" fontId="9" fillId="2" borderId="31" xfId="0" applyFont="1" applyFill="1" applyBorder="1" applyAlignment="1" applyProtection="1">
      <alignment vertical="center" wrapText="1"/>
      <protection hidden="1"/>
    </xf>
    <xf numFmtId="0" fontId="9" fillId="2" borderId="32" xfId="0" applyFont="1" applyFill="1" applyBorder="1" applyAlignment="1" applyProtection="1">
      <alignment vertical="center" wrapText="1"/>
      <protection hidden="1"/>
    </xf>
    <xf numFmtId="0" fontId="4" fillId="3" borderId="13" xfId="0" applyFont="1" applyFill="1" applyBorder="1" applyAlignment="1" applyProtection="1">
      <alignment horizontal="center" vertical="center" wrapText="1"/>
      <protection hidden="1"/>
    </xf>
    <xf numFmtId="0" fontId="4" fillId="3" borderId="37" xfId="0" applyFont="1" applyFill="1" applyBorder="1" applyAlignment="1" applyProtection="1">
      <alignment horizontal="center" vertical="center" wrapText="1"/>
      <protection hidden="1"/>
    </xf>
    <xf numFmtId="0" fontId="4" fillId="3" borderId="38"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0" fontId="4" fillId="4" borderId="21"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5" fillId="0" borderId="5" xfId="0" applyFont="1" applyFill="1" applyBorder="1" applyAlignment="1">
      <alignment horizontal="left" vertical="center" wrapText="1" indent="1"/>
    </xf>
    <xf numFmtId="0" fontId="5" fillId="0" borderId="25" xfId="0" applyFont="1" applyFill="1" applyBorder="1" applyAlignment="1">
      <alignment horizontal="left" vertical="center" wrapText="1" indent="1"/>
    </xf>
    <xf numFmtId="0" fontId="5" fillId="0" borderId="26" xfId="0" applyFont="1" applyFill="1" applyBorder="1" applyAlignment="1">
      <alignment horizontal="left" vertical="center" wrapText="1" inden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1" fillId="4" borderId="31" xfId="0" applyFont="1" applyFill="1" applyBorder="1" applyAlignment="1">
      <alignment vertical="center"/>
    </xf>
    <xf numFmtId="0" fontId="1" fillId="4" borderId="32"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Alignment="1">
      <alignment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0" borderId="18" xfId="0" applyFont="1" applyBorder="1" applyAlignment="1">
      <alignment vertical="center"/>
    </xf>
    <xf numFmtId="0" fontId="1" fillId="0" borderId="19" xfId="0" applyFont="1" applyBorder="1" applyAlignment="1">
      <alignment vertical="center"/>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4" xfId="0" applyFont="1" applyFill="1" applyBorder="1" applyAlignment="1">
      <alignment horizontal="left" vertical="center" wrapText="1" indent="1"/>
    </xf>
    <xf numFmtId="0" fontId="4" fillId="0" borderId="35" xfId="0" applyFont="1" applyFill="1" applyBorder="1" applyAlignment="1">
      <alignment horizontal="left" vertical="center" wrapText="1" indent="1"/>
    </xf>
    <xf numFmtId="0" fontId="4" fillId="0" borderId="36" xfId="0" applyFont="1" applyFill="1" applyBorder="1" applyAlignment="1">
      <alignment horizontal="left" vertical="center" wrapText="1" indent="1"/>
    </xf>
    <xf numFmtId="0" fontId="4" fillId="4" borderId="4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0" borderId="5"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26" xfId="0" applyFont="1" applyFill="1" applyBorder="1" applyAlignment="1">
      <alignment horizontal="left" vertical="center" wrapText="1" indent="1"/>
    </xf>
    <xf numFmtId="0" fontId="5" fillId="0" borderId="27" xfId="0" applyFont="1" applyFill="1" applyBorder="1" applyAlignment="1">
      <alignment horizontal="left" vertical="center" wrapText="1" indent="1"/>
    </xf>
    <xf numFmtId="0" fontId="5" fillId="0" borderId="28" xfId="0" applyFont="1" applyFill="1" applyBorder="1" applyAlignment="1">
      <alignment horizontal="left" vertical="center" wrapText="1" indent="1"/>
    </xf>
    <xf numFmtId="0" fontId="5" fillId="0" borderId="29" xfId="0" applyFont="1" applyFill="1" applyBorder="1" applyAlignment="1">
      <alignment horizontal="left" vertical="center" wrapText="1" indent="1"/>
    </xf>
    <xf numFmtId="0" fontId="4" fillId="4" borderId="32" xfId="0" applyFont="1" applyFill="1" applyBorder="1" applyAlignment="1">
      <alignment horizontal="left" vertical="center" wrapText="1"/>
    </xf>
    <xf numFmtId="0" fontId="4" fillId="3" borderId="39" xfId="0" applyFont="1" applyFill="1" applyBorder="1" applyAlignment="1" applyProtection="1">
      <alignment horizontal="center" vertical="center" wrapText="1"/>
      <protection hidden="1"/>
    </xf>
    <xf numFmtId="0" fontId="4" fillId="3" borderId="40" xfId="0" applyFont="1" applyFill="1" applyBorder="1" applyAlignment="1" applyProtection="1">
      <alignment horizontal="center" vertical="center" wrapText="1"/>
      <protection hidden="1"/>
    </xf>
    <xf numFmtId="0" fontId="4" fillId="3" borderId="41"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left" vertical="center" wrapText="1"/>
      <protection hidden="1"/>
    </xf>
    <xf numFmtId="0" fontId="9" fillId="5" borderId="31" xfId="0" applyFont="1" applyFill="1" applyBorder="1" applyAlignment="1" applyProtection="1">
      <alignment horizontal="left" vertical="center" wrapText="1"/>
      <protection hidden="1"/>
    </xf>
    <xf numFmtId="0" fontId="9" fillId="5" borderId="32" xfId="0" applyFont="1" applyFill="1" applyBorder="1" applyAlignment="1" applyProtection="1">
      <alignment horizontal="left" vertical="center" wrapText="1"/>
      <protection hidden="1"/>
    </xf>
    <xf numFmtId="0" fontId="4"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38" xfId="0" applyFont="1" applyFill="1" applyBorder="1" applyAlignment="1" applyProtection="1">
      <alignment horizontal="center" vertical="center" wrapText="1"/>
      <protection hidden="1"/>
    </xf>
    <xf numFmtId="0" fontId="4" fillId="3"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8" fillId="3" borderId="14" xfId="0" applyFont="1" applyFill="1" applyBorder="1" applyAlignment="1">
      <alignment horizontal="center" vertical="center" wrapText="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16" fillId="6" borderId="31" xfId="0" applyFont="1" applyFill="1" applyBorder="1" applyAlignment="1">
      <alignment vertical="center" wrapText="1"/>
    </xf>
    <xf numFmtId="0" fontId="16" fillId="6" borderId="32" xfId="0" applyFont="1" applyFill="1" applyBorder="1" applyAlignment="1">
      <alignment vertical="center" wrapText="1"/>
    </xf>
    <xf numFmtId="0" fontId="12"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7" fillId="0" borderId="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19" fillId="3" borderId="15" xfId="0" applyFont="1" applyFill="1" applyBorder="1" applyAlignment="1">
      <alignment horizontal="center" vertical="center" wrapText="1"/>
    </xf>
    <xf numFmtId="49" fontId="20" fillId="3" borderId="14" xfId="0" applyNumberFormat="1" applyFont="1" applyFill="1" applyBorder="1" applyAlignment="1">
      <alignment horizontal="center" vertical="center" wrapText="1"/>
    </xf>
    <xf numFmtId="0" fontId="9" fillId="0" borderId="0" xfId="5" applyFont="1" applyFill="1" applyBorder="1" applyAlignment="1" applyProtection="1">
      <alignment horizontal="center" vertical="center"/>
      <protection hidden="1"/>
    </xf>
    <xf numFmtId="0" fontId="3" fillId="0" borderId="10" xfId="0" applyFont="1" applyFill="1" applyBorder="1" applyAlignment="1">
      <alignment horizontal="left" vertical="center" wrapText="1"/>
    </xf>
    <xf numFmtId="0" fontId="3" fillId="0" borderId="10" xfId="0" applyFont="1" applyBorder="1" applyAlignment="1">
      <alignment vertical="center" wrapText="1"/>
    </xf>
    <xf numFmtId="0" fontId="7" fillId="0" borderId="33"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11" fillId="0" borderId="0" xfId="5" applyFont="1" applyAlignment="1"/>
  </cellXfs>
  <cellStyles count="6">
    <cellStyle name="Hyperlink" xfId="1" builtinId="8"/>
    <cellStyle name="Normal" xfId="0" builtinId="0"/>
    <cellStyle name="Normal_TFI-KI" xfId="2"/>
    <cellStyle name="Normal_TFI-POD" xfId="3"/>
    <cellStyle name="Obično_Knjiga2" xfId="4"/>
    <cellStyle name="Style 1" xfId="5"/>
  </cellStyles>
  <dxfs count="4">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65"/>
  <sheetViews>
    <sheetView showGridLines="0" tabSelected="1" zoomScaleNormal="100" zoomScaleSheetLayoutView="100" workbookViewId="0">
      <selection activeCell="I2" sqref="I2"/>
    </sheetView>
  </sheetViews>
  <sheetFormatPr defaultRowHeight="12.75" x14ac:dyDescent="0.2"/>
  <cols>
    <col min="1" max="1" width="9.140625" style="16"/>
    <col min="2" max="2" width="20.5703125" style="16" customWidth="1"/>
    <col min="3" max="3" width="9.5703125" style="16" customWidth="1"/>
    <col min="4" max="4" width="9.42578125" style="16" customWidth="1"/>
    <col min="5" max="5" width="11.85546875" style="16" customWidth="1"/>
    <col min="6" max="6" width="8.42578125" style="16" customWidth="1"/>
    <col min="7" max="7" width="8.7109375" style="16" customWidth="1"/>
    <col min="8" max="8" width="18.28515625" style="16" customWidth="1"/>
    <col min="9" max="9" width="13.140625" style="16" customWidth="1"/>
    <col min="10" max="16384" width="9.140625" style="16"/>
  </cols>
  <sheetData>
    <row r="1" spans="1:12" ht="15.75" x14ac:dyDescent="0.25">
      <c r="A1" s="162" t="s">
        <v>27</v>
      </c>
      <c r="B1" s="162"/>
      <c r="C1" s="162"/>
      <c r="D1" s="15"/>
      <c r="E1" s="15"/>
      <c r="F1" s="15"/>
      <c r="G1" s="15"/>
      <c r="H1" s="15"/>
      <c r="I1" s="15"/>
      <c r="J1" s="15"/>
      <c r="K1" s="15"/>
      <c r="L1" s="15"/>
    </row>
    <row r="2" spans="1:12" x14ac:dyDescent="0.2">
      <c r="A2" s="195" t="s">
        <v>28</v>
      </c>
      <c r="B2" s="195"/>
      <c r="C2" s="195"/>
      <c r="D2" s="196"/>
      <c r="E2" s="17" t="s">
        <v>318</v>
      </c>
      <c r="F2" s="18"/>
      <c r="G2" s="83" t="s">
        <v>291</v>
      </c>
      <c r="H2" s="17" t="s">
        <v>322</v>
      </c>
      <c r="I2" s="19"/>
      <c r="J2" s="15"/>
      <c r="K2" s="15"/>
      <c r="L2" s="15"/>
    </row>
    <row r="3" spans="1:12" x14ac:dyDescent="0.2">
      <c r="A3" s="20"/>
      <c r="B3" s="20"/>
      <c r="C3" s="20"/>
      <c r="D3" s="20"/>
      <c r="E3" s="21"/>
      <c r="F3" s="21"/>
      <c r="G3" s="20"/>
      <c r="H3" s="20"/>
      <c r="I3" s="22"/>
      <c r="J3" s="15"/>
      <c r="K3" s="15"/>
      <c r="L3" s="15"/>
    </row>
    <row r="4" spans="1:12" ht="15" x14ac:dyDescent="0.2">
      <c r="A4" s="197" t="s">
        <v>294</v>
      </c>
      <c r="B4" s="197"/>
      <c r="C4" s="197"/>
      <c r="D4" s="197"/>
      <c r="E4" s="197"/>
      <c r="F4" s="197"/>
      <c r="G4" s="197"/>
      <c r="H4" s="197"/>
      <c r="I4" s="197"/>
      <c r="J4" s="15"/>
      <c r="K4" s="15"/>
      <c r="L4" s="15"/>
    </row>
    <row r="5" spans="1:12" x14ac:dyDescent="0.2">
      <c r="A5" s="23"/>
      <c r="B5" s="23"/>
      <c r="C5" s="23"/>
      <c r="D5" s="24"/>
      <c r="E5" s="25"/>
      <c r="F5" s="26"/>
      <c r="G5" s="27"/>
      <c r="H5" s="28"/>
      <c r="I5" s="29"/>
      <c r="J5" s="15"/>
      <c r="K5" s="15"/>
      <c r="L5" s="15"/>
    </row>
    <row r="6" spans="1:12" x14ac:dyDescent="0.2">
      <c r="A6" s="151" t="s">
        <v>29</v>
      </c>
      <c r="B6" s="152"/>
      <c r="C6" s="163" t="s">
        <v>5</v>
      </c>
      <c r="D6" s="164"/>
      <c r="E6" s="198"/>
      <c r="F6" s="198"/>
      <c r="G6" s="198"/>
      <c r="H6" s="198"/>
      <c r="I6" s="31"/>
      <c r="J6" s="15"/>
      <c r="K6" s="15"/>
      <c r="L6" s="15"/>
    </row>
    <row r="7" spans="1:12" x14ac:dyDescent="0.2">
      <c r="A7" s="32"/>
      <c r="B7" s="32"/>
      <c r="C7" s="23"/>
      <c r="D7" s="23"/>
      <c r="E7" s="198"/>
      <c r="F7" s="198"/>
      <c r="G7" s="198"/>
      <c r="H7" s="198"/>
      <c r="I7" s="31"/>
      <c r="J7" s="15"/>
      <c r="K7" s="15"/>
      <c r="L7" s="15"/>
    </row>
    <row r="8" spans="1:12" ht="15.75" customHeight="1" x14ac:dyDescent="0.2">
      <c r="A8" s="199" t="s">
        <v>30</v>
      </c>
      <c r="B8" s="200"/>
      <c r="C8" s="163" t="s">
        <v>6</v>
      </c>
      <c r="D8" s="164"/>
      <c r="E8" s="198"/>
      <c r="F8" s="198"/>
      <c r="G8" s="198"/>
      <c r="H8" s="198"/>
      <c r="I8" s="24"/>
      <c r="J8" s="15"/>
      <c r="K8" s="15"/>
      <c r="L8" s="15"/>
    </row>
    <row r="9" spans="1:12" x14ac:dyDescent="0.2">
      <c r="A9" s="33"/>
      <c r="B9" s="33"/>
      <c r="C9" s="34"/>
      <c r="D9" s="23"/>
      <c r="E9" s="23"/>
      <c r="F9" s="23"/>
      <c r="G9" s="23"/>
      <c r="H9" s="23"/>
      <c r="I9" s="23"/>
      <c r="J9" s="15"/>
      <c r="K9" s="15"/>
      <c r="L9" s="15"/>
    </row>
    <row r="10" spans="1:12" x14ac:dyDescent="0.2">
      <c r="A10" s="192" t="s">
        <v>31</v>
      </c>
      <c r="B10" s="193"/>
      <c r="C10" s="163" t="s">
        <v>7</v>
      </c>
      <c r="D10" s="164"/>
      <c r="E10" s="23"/>
      <c r="F10" s="23"/>
      <c r="G10" s="23"/>
      <c r="H10" s="23"/>
      <c r="I10" s="23"/>
      <c r="J10" s="15"/>
      <c r="K10" s="15"/>
      <c r="L10" s="15"/>
    </row>
    <row r="11" spans="1:12" x14ac:dyDescent="0.2">
      <c r="A11" s="194"/>
      <c r="B11" s="194"/>
      <c r="C11" s="23"/>
      <c r="D11" s="23"/>
      <c r="E11" s="23"/>
      <c r="F11" s="23"/>
      <c r="G11" s="23"/>
      <c r="H11" s="23"/>
      <c r="I11" s="23"/>
      <c r="J11" s="15"/>
      <c r="K11" s="15"/>
      <c r="L11" s="15"/>
    </row>
    <row r="12" spans="1:12" x14ac:dyDescent="0.2">
      <c r="A12" s="151" t="s">
        <v>32</v>
      </c>
      <c r="B12" s="152"/>
      <c r="C12" s="165" t="s">
        <v>8</v>
      </c>
      <c r="D12" s="191"/>
      <c r="E12" s="191"/>
      <c r="F12" s="191"/>
      <c r="G12" s="191"/>
      <c r="H12" s="191"/>
      <c r="I12" s="154"/>
      <c r="J12" s="15"/>
      <c r="K12" s="15"/>
      <c r="L12" s="15"/>
    </row>
    <row r="13" spans="1:12" x14ac:dyDescent="0.2">
      <c r="A13" s="32"/>
      <c r="B13" s="32"/>
      <c r="C13" s="35"/>
      <c r="D13" s="23"/>
      <c r="E13" s="23"/>
      <c r="F13" s="23"/>
      <c r="G13" s="23"/>
      <c r="H13" s="23"/>
      <c r="I13" s="23"/>
      <c r="J13" s="15"/>
      <c r="K13" s="15"/>
      <c r="L13" s="15"/>
    </row>
    <row r="14" spans="1:12" x14ac:dyDescent="0.2">
      <c r="A14" s="151" t="s">
        <v>33</v>
      </c>
      <c r="B14" s="152"/>
      <c r="C14" s="201">
        <v>48000</v>
      </c>
      <c r="D14" s="202"/>
      <c r="E14" s="23"/>
      <c r="F14" s="165" t="s">
        <v>9</v>
      </c>
      <c r="G14" s="191"/>
      <c r="H14" s="191"/>
      <c r="I14" s="154"/>
      <c r="J14" s="15"/>
      <c r="K14" s="15"/>
      <c r="L14" s="15"/>
    </row>
    <row r="15" spans="1:12" x14ac:dyDescent="0.2">
      <c r="A15" s="32"/>
      <c r="B15" s="32"/>
      <c r="C15" s="23"/>
      <c r="D15" s="23"/>
      <c r="E15" s="23"/>
      <c r="F15" s="23"/>
      <c r="G15" s="23"/>
      <c r="H15" s="23"/>
      <c r="I15" s="23"/>
      <c r="J15" s="15"/>
      <c r="K15" s="15"/>
      <c r="L15" s="15"/>
    </row>
    <row r="16" spans="1:12" x14ac:dyDescent="0.2">
      <c r="A16" s="151" t="s">
        <v>34</v>
      </c>
      <c r="B16" s="152"/>
      <c r="C16" s="165" t="s">
        <v>10</v>
      </c>
      <c r="D16" s="191"/>
      <c r="E16" s="191"/>
      <c r="F16" s="191"/>
      <c r="G16" s="191"/>
      <c r="H16" s="191"/>
      <c r="I16" s="154"/>
      <c r="J16" s="15"/>
      <c r="K16" s="15"/>
      <c r="L16" s="15"/>
    </row>
    <row r="17" spans="1:12" x14ac:dyDescent="0.2">
      <c r="A17" s="32"/>
      <c r="B17" s="32"/>
      <c r="C17" s="23"/>
      <c r="D17" s="23"/>
      <c r="E17" s="23"/>
      <c r="F17" s="23"/>
      <c r="G17" s="23"/>
      <c r="H17" s="23"/>
      <c r="I17" s="23"/>
      <c r="J17" s="15"/>
      <c r="K17" s="15"/>
      <c r="L17" s="15"/>
    </row>
    <row r="18" spans="1:12" x14ac:dyDescent="0.2">
      <c r="A18" s="151" t="s">
        <v>35</v>
      </c>
      <c r="B18" s="152"/>
      <c r="C18" s="179" t="s">
        <v>11</v>
      </c>
      <c r="D18" s="180"/>
      <c r="E18" s="180"/>
      <c r="F18" s="180"/>
      <c r="G18" s="180"/>
      <c r="H18" s="180"/>
      <c r="I18" s="181"/>
      <c r="J18" s="15"/>
      <c r="K18" s="15"/>
      <c r="L18" s="15"/>
    </row>
    <row r="19" spans="1:12" x14ac:dyDescent="0.2">
      <c r="A19" s="32"/>
      <c r="B19" s="32"/>
      <c r="C19" s="35"/>
      <c r="D19" s="23"/>
      <c r="E19" s="23"/>
      <c r="F19" s="23"/>
      <c r="G19" s="23"/>
      <c r="H19" s="23"/>
      <c r="I19" s="23"/>
      <c r="J19" s="15"/>
      <c r="K19" s="15"/>
      <c r="L19" s="15"/>
    </row>
    <row r="20" spans="1:12" x14ac:dyDescent="0.2">
      <c r="A20" s="151" t="s">
        <v>36</v>
      </c>
      <c r="B20" s="152"/>
      <c r="C20" s="179" t="s">
        <v>12</v>
      </c>
      <c r="D20" s="180"/>
      <c r="E20" s="180"/>
      <c r="F20" s="180"/>
      <c r="G20" s="180"/>
      <c r="H20" s="180"/>
      <c r="I20" s="181"/>
      <c r="J20" s="15"/>
      <c r="K20" s="15"/>
      <c r="L20" s="15"/>
    </row>
    <row r="21" spans="1:12" x14ac:dyDescent="0.2">
      <c r="A21" s="32"/>
      <c r="B21" s="32"/>
      <c r="C21" s="35"/>
      <c r="D21" s="23"/>
      <c r="E21" s="23"/>
      <c r="F21" s="23"/>
      <c r="G21" s="23"/>
      <c r="H21" s="23"/>
      <c r="I21" s="23"/>
      <c r="J21" s="15"/>
      <c r="K21" s="15"/>
      <c r="L21" s="15"/>
    </row>
    <row r="22" spans="1:12" x14ac:dyDescent="0.2">
      <c r="A22" s="151" t="s">
        <v>37</v>
      </c>
      <c r="B22" s="152"/>
      <c r="C22" s="36">
        <v>201</v>
      </c>
      <c r="D22" s="165" t="s">
        <v>9</v>
      </c>
      <c r="E22" s="182"/>
      <c r="F22" s="183"/>
      <c r="G22" s="184"/>
      <c r="H22" s="185"/>
      <c r="I22" s="38"/>
      <c r="J22" s="15"/>
      <c r="K22" s="15"/>
      <c r="L22" s="15"/>
    </row>
    <row r="23" spans="1:12" x14ac:dyDescent="0.2">
      <c r="A23" s="32"/>
      <c r="B23" s="32"/>
      <c r="C23" s="23"/>
      <c r="D23" s="39"/>
      <c r="E23" s="39"/>
      <c r="F23" s="39"/>
      <c r="G23" s="39"/>
      <c r="H23" s="23"/>
      <c r="I23" s="24"/>
      <c r="J23" s="15"/>
      <c r="K23" s="15"/>
      <c r="L23" s="15"/>
    </row>
    <row r="24" spans="1:12" x14ac:dyDescent="0.2">
      <c r="A24" s="151" t="s">
        <v>38</v>
      </c>
      <c r="B24" s="152"/>
      <c r="C24" s="36">
        <v>6</v>
      </c>
      <c r="D24" s="165" t="s">
        <v>13</v>
      </c>
      <c r="E24" s="182"/>
      <c r="F24" s="182"/>
      <c r="G24" s="183"/>
      <c r="H24" s="30" t="s">
        <v>40</v>
      </c>
      <c r="I24" s="43" t="s">
        <v>321</v>
      </c>
      <c r="J24" s="15"/>
      <c r="K24" s="15"/>
      <c r="L24" s="15"/>
    </row>
    <row r="25" spans="1:12" x14ac:dyDescent="0.2">
      <c r="A25" s="32"/>
      <c r="B25" s="32"/>
      <c r="C25" s="23"/>
      <c r="D25" s="39"/>
      <c r="E25" s="39"/>
      <c r="F25" s="39"/>
      <c r="G25" s="32"/>
      <c r="H25" s="32" t="s">
        <v>41</v>
      </c>
      <c r="I25" s="35"/>
      <c r="J25" s="15"/>
      <c r="K25" s="15"/>
      <c r="L25" s="15"/>
    </row>
    <row r="26" spans="1:12" x14ac:dyDescent="0.2">
      <c r="A26" s="151" t="s">
        <v>39</v>
      </c>
      <c r="B26" s="152"/>
      <c r="C26" s="40" t="s">
        <v>300</v>
      </c>
      <c r="D26" s="41"/>
      <c r="E26" s="15"/>
      <c r="F26" s="42"/>
      <c r="G26" s="151" t="s">
        <v>42</v>
      </c>
      <c r="H26" s="152"/>
      <c r="I26" s="43" t="s">
        <v>14</v>
      </c>
      <c r="J26" s="15"/>
      <c r="K26" s="15"/>
      <c r="L26" s="15"/>
    </row>
    <row r="27" spans="1:12" x14ac:dyDescent="0.2">
      <c r="A27" s="32"/>
      <c r="B27" s="32"/>
      <c r="C27" s="23"/>
      <c r="D27" s="42"/>
      <c r="E27" s="42"/>
      <c r="F27" s="42"/>
      <c r="G27" s="42"/>
      <c r="H27" s="23"/>
      <c r="I27" s="44"/>
      <c r="J27" s="15"/>
      <c r="K27" s="15"/>
      <c r="L27" s="15"/>
    </row>
    <row r="28" spans="1:12" x14ac:dyDescent="0.2">
      <c r="A28" s="186" t="s">
        <v>43</v>
      </c>
      <c r="B28" s="187"/>
      <c r="C28" s="188"/>
      <c r="D28" s="188"/>
      <c r="E28" s="189" t="s">
        <v>295</v>
      </c>
      <c r="F28" s="190"/>
      <c r="G28" s="190"/>
      <c r="H28" s="172" t="s">
        <v>44</v>
      </c>
      <c r="I28" s="172"/>
      <c r="J28" s="15"/>
      <c r="K28" s="15"/>
      <c r="L28" s="15"/>
    </row>
    <row r="29" spans="1:12" x14ac:dyDescent="0.2">
      <c r="A29" s="15"/>
      <c r="B29" s="15"/>
      <c r="C29" s="15"/>
      <c r="D29" s="29"/>
      <c r="E29" s="23"/>
      <c r="F29" s="23"/>
      <c r="G29" s="23"/>
      <c r="H29" s="45"/>
      <c r="I29" s="44"/>
      <c r="J29" s="15"/>
      <c r="K29" s="15"/>
      <c r="L29" s="15"/>
    </row>
    <row r="30" spans="1:12" x14ac:dyDescent="0.2">
      <c r="A30" s="173" t="s">
        <v>15</v>
      </c>
      <c r="B30" s="166"/>
      <c r="C30" s="166"/>
      <c r="D30" s="167"/>
      <c r="E30" s="173" t="s">
        <v>19</v>
      </c>
      <c r="F30" s="174"/>
      <c r="G30" s="175"/>
      <c r="H30" s="163" t="s">
        <v>23</v>
      </c>
      <c r="I30" s="176"/>
      <c r="J30" s="15"/>
      <c r="K30" s="15"/>
      <c r="L30" s="15"/>
    </row>
    <row r="31" spans="1:12" x14ac:dyDescent="0.2">
      <c r="A31" s="37"/>
      <c r="B31" s="37"/>
      <c r="C31" s="35"/>
      <c r="D31" s="177"/>
      <c r="E31" s="177"/>
      <c r="F31" s="177"/>
      <c r="G31" s="178"/>
      <c r="H31" s="23"/>
      <c r="I31" s="48"/>
      <c r="J31" s="15"/>
      <c r="K31" s="15"/>
      <c r="L31" s="15"/>
    </row>
    <row r="32" spans="1:12" x14ac:dyDescent="0.2">
      <c r="A32" s="173" t="s">
        <v>319</v>
      </c>
      <c r="B32" s="166"/>
      <c r="C32" s="166"/>
      <c r="D32" s="167"/>
      <c r="E32" s="173" t="s">
        <v>310</v>
      </c>
      <c r="F32" s="166"/>
      <c r="G32" s="166"/>
      <c r="H32" s="163" t="s">
        <v>320</v>
      </c>
      <c r="I32" s="164"/>
      <c r="J32" s="15"/>
      <c r="K32" s="15"/>
      <c r="L32" s="15"/>
    </row>
    <row r="33" spans="1:12" x14ac:dyDescent="0.2">
      <c r="A33" s="37"/>
      <c r="B33" s="37"/>
      <c r="C33" s="35"/>
      <c r="D33" s="46"/>
      <c r="E33" s="46"/>
      <c r="F33" s="46"/>
      <c r="G33" s="47"/>
      <c r="H33" s="23"/>
      <c r="I33" s="49"/>
      <c r="J33" s="15"/>
      <c r="K33" s="15"/>
      <c r="L33" s="15"/>
    </row>
    <row r="34" spans="1:12" x14ac:dyDescent="0.2">
      <c r="A34" s="173" t="s">
        <v>18</v>
      </c>
      <c r="B34" s="166"/>
      <c r="C34" s="166"/>
      <c r="D34" s="167"/>
      <c r="E34" s="173" t="s">
        <v>22</v>
      </c>
      <c r="F34" s="166"/>
      <c r="G34" s="166"/>
      <c r="H34" s="163" t="s">
        <v>26</v>
      </c>
      <c r="I34" s="164"/>
      <c r="J34" s="15"/>
      <c r="K34" s="15"/>
      <c r="L34" s="15"/>
    </row>
    <row r="35" spans="1:12" x14ac:dyDescent="0.2">
      <c r="A35" s="37"/>
      <c r="B35" s="37"/>
      <c r="C35" s="35"/>
      <c r="D35" s="46"/>
      <c r="E35" s="46"/>
      <c r="F35" s="46"/>
      <c r="G35" s="47"/>
      <c r="H35" s="23"/>
      <c r="I35" s="49"/>
      <c r="J35" s="15"/>
      <c r="K35" s="15"/>
      <c r="L35" s="15"/>
    </row>
    <row r="36" spans="1:12" x14ac:dyDescent="0.2">
      <c r="A36" s="173" t="s">
        <v>16</v>
      </c>
      <c r="B36" s="166"/>
      <c r="C36" s="166"/>
      <c r="D36" s="167"/>
      <c r="E36" s="173" t="s">
        <v>20</v>
      </c>
      <c r="F36" s="166"/>
      <c r="G36" s="166"/>
      <c r="H36" s="163" t="s">
        <v>24</v>
      </c>
      <c r="I36" s="164"/>
      <c r="J36" s="15"/>
      <c r="K36" s="15"/>
      <c r="L36" s="15"/>
    </row>
    <row r="37" spans="1:12" x14ac:dyDescent="0.2">
      <c r="A37" s="50"/>
      <c r="B37" s="50"/>
      <c r="C37" s="168"/>
      <c r="D37" s="169"/>
      <c r="E37" s="23"/>
      <c r="F37" s="168"/>
      <c r="G37" s="169"/>
      <c r="H37" s="23"/>
      <c r="I37" s="23"/>
      <c r="J37" s="15"/>
      <c r="K37" s="15"/>
      <c r="L37" s="15"/>
    </row>
    <row r="38" spans="1:12" x14ac:dyDescent="0.2">
      <c r="A38" s="173" t="s">
        <v>17</v>
      </c>
      <c r="B38" s="166"/>
      <c r="C38" s="166"/>
      <c r="D38" s="167"/>
      <c r="E38" s="173" t="s">
        <v>21</v>
      </c>
      <c r="F38" s="166"/>
      <c r="G38" s="166"/>
      <c r="H38" s="163" t="s">
        <v>25</v>
      </c>
      <c r="I38" s="164"/>
      <c r="J38" s="15"/>
      <c r="K38" s="15"/>
      <c r="L38" s="15"/>
    </row>
    <row r="39" spans="1:12" x14ac:dyDescent="0.2">
      <c r="A39" s="50"/>
      <c r="B39" s="50"/>
      <c r="C39" s="51"/>
      <c r="D39" s="52"/>
      <c r="E39" s="23"/>
      <c r="F39" s="51"/>
      <c r="G39" s="52"/>
      <c r="H39" s="23"/>
      <c r="I39" s="23"/>
      <c r="J39" s="15"/>
      <c r="K39" s="15"/>
      <c r="L39" s="15"/>
    </row>
    <row r="40" spans="1:12" x14ac:dyDescent="0.2">
      <c r="A40" s="173" t="s">
        <v>309</v>
      </c>
      <c r="B40" s="174"/>
      <c r="C40" s="174"/>
      <c r="D40" s="175"/>
      <c r="E40" s="173" t="s">
        <v>310</v>
      </c>
      <c r="F40" s="166"/>
      <c r="G40" s="166"/>
      <c r="H40" s="163" t="s">
        <v>311</v>
      </c>
      <c r="I40" s="164"/>
      <c r="J40" s="15"/>
      <c r="K40" s="15"/>
      <c r="L40" s="15"/>
    </row>
    <row r="41" spans="1:12" x14ac:dyDescent="0.2">
      <c r="A41" s="38"/>
      <c r="B41" s="101"/>
      <c r="C41" s="101"/>
      <c r="D41" s="101"/>
      <c r="E41" s="38"/>
      <c r="F41" s="101"/>
      <c r="G41" s="101"/>
      <c r="H41" s="102"/>
      <c r="I41" s="102"/>
      <c r="J41" s="15"/>
      <c r="K41" s="15"/>
      <c r="L41" s="15"/>
    </row>
    <row r="42" spans="1:12" x14ac:dyDescent="0.2">
      <c r="A42" s="50"/>
      <c r="B42" s="50"/>
      <c r="C42" s="51"/>
      <c r="D42" s="52"/>
      <c r="E42" s="23"/>
      <c r="F42" s="51"/>
      <c r="G42" s="52"/>
      <c r="H42" s="23"/>
      <c r="I42" s="23"/>
      <c r="J42" s="15"/>
      <c r="K42" s="15"/>
      <c r="L42" s="15"/>
    </row>
    <row r="43" spans="1:12" x14ac:dyDescent="0.2">
      <c r="A43" s="53"/>
      <c r="B43" s="53"/>
      <c r="C43" s="53"/>
      <c r="D43" s="34"/>
      <c r="E43" s="34"/>
      <c r="F43" s="53"/>
      <c r="G43" s="34"/>
      <c r="H43" s="34"/>
      <c r="I43" s="34"/>
      <c r="J43" s="15"/>
      <c r="K43" s="15"/>
      <c r="L43" s="15"/>
    </row>
    <row r="44" spans="1:12" x14ac:dyDescent="0.2">
      <c r="A44" s="146" t="s">
        <v>45</v>
      </c>
      <c r="B44" s="147"/>
      <c r="C44" s="163"/>
      <c r="D44" s="164"/>
      <c r="E44" s="24"/>
      <c r="F44" s="165"/>
      <c r="G44" s="166"/>
      <c r="H44" s="166"/>
      <c r="I44" s="167"/>
      <c r="J44" s="15"/>
      <c r="K44" s="15"/>
      <c r="L44" s="15"/>
    </row>
    <row r="45" spans="1:12" x14ac:dyDescent="0.2">
      <c r="A45" s="50"/>
      <c r="B45" s="50"/>
      <c r="C45" s="168"/>
      <c r="D45" s="169"/>
      <c r="E45" s="23"/>
      <c r="F45" s="168"/>
      <c r="G45" s="170"/>
      <c r="H45" s="54"/>
      <c r="I45" s="54"/>
      <c r="J45" s="15"/>
      <c r="K45" s="15"/>
      <c r="L45" s="15"/>
    </row>
    <row r="46" spans="1:12" x14ac:dyDescent="0.2">
      <c r="A46" s="146" t="s">
        <v>46</v>
      </c>
      <c r="B46" s="147"/>
      <c r="C46" s="165" t="s">
        <v>315</v>
      </c>
      <c r="D46" s="171"/>
      <c r="E46" s="171"/>
      <c r="F46" s="171"/>
      <c r="G46" s="171"/>
      <c r="H46" s="171"/>
      <c r="I46" s="171"/>
      <c r="J46" s="15"/>
      <c r="K46" s="15"/>
      <c r="L46" s="15"/>
    </row>
    <row r="47" spans="1:12" x14ac:dyDescent="0.2">
      <c r="A47" s="32"/>
      <c r="B47" s="32"/>
      <c r="C47" s="55" t="s">
        <v>48</v>
      </c>
      <c r="D47" s="24"/>
      <c r="E47" s="24"/>
      <c r="F47" s="24"/>
      <c r="G47" s="24"/>
      <c r="H47" s="24"/>
      <c r="I47" s="24"/>
      <c r="J47" s="15"/>
      <c r="K47" s="15"/>
      <c r="L47" s="15"/>
    </row>
    <row r="48" spans="1:12" x14ac:dyDescent="0.2">
      <c r="A48" s="146" t="s">
        <v>47</v>
      </c>
      <c r="B48" s="147"/>
      <c r="C48" s="153" t="s">
        <v>316</v>
      </c>
      <c r="D48" s="149"/>
      <c r="E48" s="150"/>
      <c r="F48" s="24"/>
      <c r="G48" s="30" t="s">
        <v>49</v>
      </c>
      <c r="H48" s="153" t="s">
        <v>306</v>
      </c>
      <c r="I48" s="150"/>
      <c r="J48" s="15"/>
      <c r="K48" s="15"/>
      <c r="L48" s="15"/>
    </row>
    <row r="49" spans="1:12" x14ac:dyDescent="0.2">
      <c r="A49" s="32"/>
      <c r="B49" s="32"/>
      <c r="C49" s="55"/>
      <c r="D49" s="24"/>
      <c r="E49" s="24"/>
      <c r="F49" s="24"/>
      <c r="G49" s="24"/>
      <c r="H49" s="24"/>
      <c r="I49" s="24"/>
      <c r="J49" s="15"/>
      <c r="K49" s="15"/>
      <c r="L49" s="15"/>
    </row>
    <row r="50" spans="1:12" x14ac:dyDescent="0.2">
      <c r="A50" s="146" t="s">
        <v>50</v>
      </c>
      <c r="B50" s="147"/>
      <c r="C50" s="148" t="s">
        <v>317</v>
      </c>
      <c r="D50" s="149"/>
      <c r="E50" s="149"/>
      <c r="F50" s="149"/>
      <c r="G50" s="149"/>
      <c r="H50" s="149"/>
      <c r="I50" s="150"/>
      <c r="J50" s="15"/>
      <c r="K50" s="15"/>
      <c r="L50" s="15"/>
    </row>
    <row r="51" spans="1:12" x14ac:dyDescent="0.2">
      <c r="A51" s="32"/>
      <c r="B51" s="32"/>
      <c r="C51" s="24"/>
      <c r="D51" s="24"/>
      <c r="E51" s="24"/>
      <c r="F51" s="24"/>
      <c r="G51" s="24"/>
      <c r="H51" s="24"/>
      <c r="I51" s="24"/>
      <c r="J51" s="15"/>
      <c r="K51" s="15"/>
      <c r="L51" s="15"/>
    </row>
    <row r="52" spans="1:12" x14ac:dyDescent="0.2">
      <c r="A52" s="151" t="s">
        <v>51</v>
      </c>
      <c r="B52" s="152"/>
      <c r="C52" s="153" t="s">
        <v>292</v>
      </c>
      <c r="D52" s="149"/>
      <c r="E52" s="149"/>
      <c r="F52" s="149"/>
      <c r="G52" s="149"/>
      <c r="H52" s="149"/>
      <c r="I52" s="154"/>
      <c r="J52" s="15"/>
      <c r="K52" s="15"/>
      <c r="L52" s="15"/>
    </row>
    <row r="53" spans="1:12" x14ac:dyDescent="0.2">
      <c r="A53" s="56"/>
      <c r="B53" s="56"/>
      <c r="C53" s="157" t="s">
        <v>48</v>
      </c>
      <c r="D53" s="157"/>
      <c r="E53" s="157"/>
      <c r="F53" s="157"/>
      <c r="G53" s="157"/>
      <c r="H53" s="157"/>
      <c r="I53" s="58"/>
      <c r="J53" s="15"/>
      <c r="K53" s="15"/>
      <c r="L53" s="15"/>
    </row>
    <row r="54" spans="1:12" x14ac:dyDescent="0.2">
      <c r="A54" s="56"/>
      <c r="B54" s="56"/>
      <c r="C54" s="57"/>
      <c r="D54" s="57"/>
      <c r="E54" s="57"/>
      <c r="F54" s="57"/>
      <c r="G54" s="57"/>
      <c r="H54" s="57"/>
      <c r="I54" s="58"/>
      <c r="J54" s="15"/>
      <c r="K54" s="15"/>
      <c r="L54" s="15"/>
    </row>
    <row r="55" spans="1:12" x14ac:dyDescent="0.2">
      <c r="A55" s="56"/>
      <c r="B55" s="155" t="s">
        <v>52</v>
      </c>
      <c r="C55" s="156"/>
      <c r="D55" s="156"/>
      <c r="E55" s="156"/>
      <c r="F55" s="79"/>
      <c r="G55" s="79"/>
      <c r="H55" s="77"/>
      <c r="I55" s="77"/>
      <c r="J55" s="15"/>
      <c r="K55" s="15"/>
      <c r="L55" s="15"/>
    </row>
    <row r="56" spans="1:12" x14ac:dyDescent="0.2">
      <c r="A56" s="56"/>
      <c r="B56" s="80" t="s">
        <v>296</v>
      </c>
      <c r="C56" s="81"/>
      <c r="D56" s="81"/>
      <c r="E56" s="81"/>
      <c r="F56" s="81"/>
      <c r="G56" s="81"/>
      <c r="H56" s="161"/>
      <c r="I56" s="161"/>
      <c r="J56" s="15"/>
      <c r="K56" s="15"/>
      <c r="L56" s="15"/>
    </row>
    <row r="57" spans="1:12" x14ac:dyDescent="0.2">
      <c r="A57" s="56"/>
      <c r="B57" s="80" t="s">
        <v>302</v>
      </c>
      <c r="C57" s="81"/>
      <c r="D57" s="81"/>
      <c r="E57" s="81"/>
      <c r="F57" s="81"/>
      <c r="G57" s="81"/>
      <c r="H57" s="161"/>
      <c r="I57" s="161"/>
      <c r="J57" s="15"/>
      <c r="K57" s="15"/>
      <c r="L57" s="15"/>
    </row>
    <row r="58" spans="1:12" x14ac:dyDescent="0.2">
      <c r="A58" s="56"/>
      <c r="B58" s="103" t="s">
        <v>301</v>
      </c>
      <c r="C58" s="104"/>
      <c r="D58" s="104"/>
      <c r="E58" s="104"/>
      <c r="F58" s="81"/>
      <c r="G58" s="81"/>
      <c r="H58" s="161"/>
      <c r="I58" s="161"/>
      <c r="J58" s="15"/>
      <c r="K58" s="15"/>
      <c r="L58" s="15"/>
    </row>
    <row r="59" spans="1:12" x14ac:dyDescent="0.2">
      <c r="A59" s="56"/>
      <c r="B59" s="80" t="s">
        <v>293</v>
      </c>
      <c r="C59" s="81"/>
      <c r="D59" s="81"/>
      <c r="E59" s="81"/>
      <c r="F59" s="81"/>
      <c r="G59" s="81"/>
      <c r="H59" s="161"/>
      <c r="I59" s="161"/>
      <c r="J59" s="15"/>
      <c r="K59" s="15"/>
      <c r="L59" s="15"/>
    </row>
    <row r="60" spans="1:12" x14ac:dyDescent="0.2">
      <c r="A60" s="56"/>
      <c r="B60" s="80"/>
      <c r="C60" s="84"/>
      <c r="D60" s="84"/>
      <c r="E60" s="84"/>
      <c r="F60" s="84"/>
      <c r="G60" s="84"/>
      <c r="H60" s="161"/>
      <c r="I60" s="161"/>
      <c r="J60" s="15"/>
      <c r="K60" s="15"/>
      <c r="L60" s="15"/>
    </row>
    <row r="61" spans="1:12" x14ac:dyDescent="0.2">
      <c r="A61" s="56"/>
      <c r="B61" s="80"/>
      <c r="C61" s="84"/>
      <c r="D61" s="84"/>
      <c r="E61" s="84"/>
      <c r="F61" s="84"/>
      <c r="G61" s="84"/>
      <c r="H61" s="161"/>
      <c r="I61" s="161"/>
      <c r="J61" s="15"/>
      <c r="K61" s="15"/>
      <c r="L61" s="15"/>
    </row>
    <row r="62" spans="1:12" x14ac:dyDescent="0.2">
      <c r="A62" s="56"/>
      <c r="B62" s="85"/>
      <c r="C62" s="57"/>
      <c r="D62" s="57"/>
      <c r="E62" s="57"/>
      <c r="F62" s="57"/>
      <c r="G62" s="57"/>
      <c r="H62" s="57"/>
      <c r="I62" s="58"/>
      <c r="J62" s="15"/>
      <c r="K62" s="15"/>
      <c r="L62" s="15"/>
    </row>
    <row r="63" spans="1:12" ht="13.5" thickBot="1" x14ac:dyDescent="0.25">
      <c r="A63" s="59" t="s">
        <v>1</v>
      </c>
      <c r="B63" s="24"/>
      <c r="C63" s="24"/>
      <c r="D63" s="24"/>
      <c r="E63" s="24"/>
      <c r="F63" s="24"/>
      <c r="G63" s="60"/>
      <c r="H63" s="61"/>
      <c r="I63" s="60"/>
      <c r="J63" s="15"/>
      <c r="K63" s="15"/>
      <c r="L63" s="15"/>
    </row>
    <row r="64" spans="1:12" x14ac:dyDescent="0.2">
      <c r="A64" s="24"/>
      <c r="B64" s="24"/>
      <c r="C64" s="24"/>
      <c r="D64" s="24"/>
      <c r="E64" s="56" t="s">
        <v>2</v>
      </c>
      <c r="F64" s="15"/>
      <c r="G64" s="158" t="s">
        <v>53</v>
      </c>
      <c r="H64" s="159"/>
      <c r="I64" s="160"/>
      <c r="J64" s="15"/>
      <c r="K64" s="15"/>
      <c r="L64" s="15"/>
    </row>
    <row r="65" spans="1:12" x14ac:dyDescent="0.2">
      <c r="A65" s="62"/>
      <c r="B65" s="62"/>
      <c r="C65" s="29"/>
      <c r="D65" s="29"/>
      <c r="E65" s="29"/>
      <c r="F65" s="29"/>
      <c r="G65" s="144"/>
      <c r="H65" s="145"/>
      <c r="I65" s="29"/>
      <c r="J65" s="15"/>
      <c r="K65" s="15"/>
      <c r="L65" s="15"/>
    </row>
  </sheetData>
  <protectedRanges>
    <protectedRange sqref="E2 H2 C6:D6 C8:D8 C10:D10 C12:I12 C14:D14 F14:I14 C16:I16 C24:G24 C22:F22 C26 I26 A30:I30 A32:I32 A34:D34" name="Range1"/>
    <protectedRange sqref="C18:I18" name="Range1_1"/>
    <protectedRange sqref="C20:I20" name="Range1_2"/>
    <protectedRange sqref="I24" name="Range1_4"/>
  </protectedRanges>
  <mergeCells count="71">
    <mergeCell ref="A16:B16"/>
    <mergeCell ref="C16:I16"/>
    <mergeCell ref="A10:B11"/>
    <mergeCell ref="C10:D10"/>
    <mergeCell ref="A2:D2"/>
    <mergeCell ref="A4:I4"/>
    <mergeCell ref="A6:B6"/>
    <mergeCell ref="C6:D6"/>
    <mergeCell ref="E6:H8"/>
    <mergeCell ref="A8:B8"/>
    <mergeCell ref="C8:D8"/>
    <mergeCell ref="A12:B12"/>
    <mergeCell ref="C12:I12"/>
    <mergeCell ref="A14:B14"/>
    <mergeCell ref="C14:D14"/>
    <mergeCell ref="F14:I14"/>
    <mergeCell ref="A18:B18"/>
    <mergeCell ref="C18:I18"/>
    <mergeCell ref="A20:B20"/>
    <mergeCell ref="C20:I20"/>
    <mergeCell ref="A32:D32"/>
    <mergeCell ref="E32:G32"/>
    <mergeCell ref="H32:I32"/>
    <mergeCell ref="A24:B24"/>
    <mergeCell ref="D24:G24"/>
    <mergeCell ref="A26:B26"/>
    <mergeCell ref="A22:B22"/>
    <mergeCell ref="D22:F22"/>
    <mergeCell ref="G22:H22"/>
    <mergeCell ref="G26:H26"/>
    <mergeCell ref="A28:D28"/>
    <mergeCell ref="E28:G28"/>
    <mergeCell ref="E34:G34"/>
    <mergeCell ref="H34:I34"/>
    <mergeCell ref="A36:D36"/>
    <mergeCell ref="E36:G36"/>
    <mergeCell ref="H36:I36"/>
    <mergeCell ref="A48:B48"/>
    <mergeCell ref="C48:E48"/>
    <mergeCell ref="H48:I48"/>
    <mergeCell ref="A38:D38"/>
    <mergeCell ref="E38:G38"/>
    <mergeCell ref="H38:I38"/>
    <mergeCell ref="A40:D40"/>
    <mergeCell ref="E40:G40"/>
    <mergeCell ref="H40:I40"/>
    <mergeCell ref="A1:C1"/>
    <mergeCell ref="A46:B46"/>
    <mergeCell ref="A44:B44"/>
    <mergeCell ref="C44:D44"/>
    <mergeCell ref="F44:I44"/>
    <mergeCell ref="C45:D45"/>
    <mergeCell ref="F45:G45"/>
    <mergeCell ref="C46:I46"/>
    <mergeCell ref="C37:D37"/>
    <mergeCell ref="F37:G37"/>
    <mergeCell ref="H28:I28"/>
    <mergeCell ref="A30:D30"/>
    <mergeCell ref="E30:G30"/>
    <mergeCell ref="H30:I30"/>
    <mergeCell ref="D31:G31"/>
    <mergeCell ref="A34:D34"/>
    <mergeCell ref="G65:H65"/>
    <mergeCell ref="A50:B50"/>
    <mergeCell ref="C50:I50"/>
    <mergeCell ref="A52:B52"/>
    <mergeCell ref="C52:I52"/>
    <mergeCell ref="B55:E55"/>
    <mergeCell ref="C53:H53"/>
    <mergeCell ref="G64:I64"/>
    <mergeCell ref="H56:I61"/>
  </mergeCells>
  <phoneticPr fontId="3" type="noConversion"/>
  <conditionalFormatting sqref="H29">
    <cfRule type="cellIs" dxfId="3" priority="1" stopIfTrue="1" operator="equal">
      <formula>"DA"</formula>
    </cfRule>
  </conditionalFormatting>
  <conditionalFormatting sqref="H2">
    <cfRule type="cellIs" dxfId="2" priority="2" stopIfTrue="1" operator="lessThan">
      <formula>#REF!</formula>
    </cfRule>
  </conditionalFormatting>
  <hyperlinks>
    <hyperlink ref="C18" r:id="rId1"/>
    <hyperlink ref="C20" r:id="rId2"/>
  </hyperlinks>
  <printOptions horizontalCentered="1"/>
  <pageMargins left="0.55118110236220474" right="0.55118110236220474" top="0.78740157480314965" bottom="0.78740157480314965" header="0.51181102362204722" footer="0.51181102362204722"/>
  <pageSetup paperSize="9" scale="85"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K123"/>
  <sheetViews>
    <sheetView showGridLines="0" zoomScale="110" zoomScaleNormal="110" zoomScaleSheetLayoutView="110" workbookViewId="0">
      <selection activeCell="J119" sqref="J119:J120"/>
    </sheetView>
  </sheetViews>
  <sheetFormatPr defaultRowHeight="12.75" x14ac:dyDescent="0.2"/>
  <cols>
    <col min="5" max="6" width="9.140625" customWidth="1"/>
    <col min="7" max="7" width="2.5703125" customWidth="1"/>
    <col min="8" max="8" width="15" customWidth="1"/>
    <col min="9" max="9" width="5.5703125" customWidth="1"/>
    <col min="10" max="10" width="10.85546875" bestFit="1" customWidth="1"/>
    <col min="11" max="11" width="10.85546875" style="71" customWidth="1"/>
  </cols>
  <sheetData>
    <row r="1" spans="1:11" ht="12.75" customHeight="1" x14ac:dyDescent="0.2">
      <c r="A1" s="203" t="s">
        <v>54</v>
      </c>
      <c r="B1" s="203"/>
      <c r="C1" s="203"/>
      <c r="D1" s="203"/>
      <c r="E1" s="203"/>
      <c r="F1" s="203"/>
      <c r="G1" s="203"/>
      <c r="H1" s="203"/>
      <c r="I1" s="203"/>
      <c r="J1" s="203"/>
      <c r="K1" s="203"/>
    </row>
    <row r="2" spans="1:11" ht="12.75" customHeight="1" x14ac:dyDescent="0.2">
      <c r="A2" s="204" t="s">
        <v>323</v>
      </c>
      <c r="B2" s="204"/>
      <c r="C2" s="204"/>
      <c r="D2" s="204"/>
      <c r="E2" s="204"/>
      <c r="F2" s="204"/>
      <c r="G2" s="204"/>
      <c r="H2" s="204"/>
      <c r="I2" s="204"/>
      <c r="J2" s="204"/>
      <c r="K2" s="204"/>
    </row>
    <row r="3" spans="1:11" ht="6" customHeight="1" x14ac:dyDescent="0.2">
      <c r="A3" s="94"/>
      <c r="B3" s="108"/>
      <c r="C3" s="108"/>
      <c r="D3" s="108"/>
      <c r="E3" s="108"/>
      <c r="F3" s="108"/>
      <c r="G3" s="108"/>
      <c r="H3" s="108"/>
      <c r="I3" s="108"/>
      <c r="J3" s="108"/>
      <c r="K3" s="93"/>
    </row>
    <row r="4" spans="1:11" ht="12.75" customHeight="1" x14ac:dyDescent="0.2">
      <c r="A4" s="208" t="s">
        <v>308</v>
      </c>
      <c r="B4" s="209"/>
      <c r="C4" s="209"/>
      <c r="D4" s="209"/>
      <c r="E4" s="209"/>
      <c r="F4" s="209"/>
      <c r="G4" s="209"/>
      <c r="H4" s="209"/>
      <c r="I4" s="209"/>
      <c r="J4" s="209"/>
      <c r="K4" s="210"/>
    </row>
    <row r="5" spans="1:11" ht="33" customHeight="1" thickBot="1" x14ac:dyDescent="0.25">
      <c r="A5" s="211" t="s">
        <v>55</v>
      </c>
      <c r="B5" s="212"/>
      <c r="C5" s="212"/>
      <c r="D5" s="212"/>
      <c r="E5" s="212"/>
      <c r="F5" s="212"/>
      <c r="G5" s="212"/>
      <c r="H5" s="213"/>
      <c r="I5" s="63" t="s">
        <v>56</v>
      </c>
      <c r="J5" s="143" t="s">
        <v>57</v>
      </c>
      <c r="K5" s="120" t="s">
        <v>58</v>
      </c>
    </row>
    <row r="6" spans="1:11" x14ac:dyDescent="0.2">
      <c r="A6" s="214">
        <v>1</v>
      </c>
      <c r="B6" s="214"/>
      <c r="C6" s="214"/>
      <c r="D6" s="214"/>
      <c r="E6" s="214"/>
      <c r="F6" s="214"/>
      <c r="G6" s="214"/>
      <c r="H6" s="214"/>
      <c r="I6" s="64">
        <v>2</v>
      </c>
      <c r="J6" s="119">
        <v>3</v>
      </c>
      <c r="K6" s="119">
        <v>4</v>
      </c>
    </row>
    <row r="7" spans="1:11" ht="11.25" customHeight="1" x14ac:dyDescent="0.2">
      <c r="A7" s="215" t="s">
        <v>60</v>
      </c>
      <c r="B7" s="216"/>
      <c r="C7" s="216"/>
      <c r="D7" s="216"/>
      <c r="E7" s="216"/>
      <c r="F7" s="216"/>
      <c r="G7" s="216"/>
      <c r="H7" s="216"/>
      <c r="I7" s="216"/>
      <c r="J7" s="216"/>
      <c r="K7" s="217"/>
    </row>
    <row r="8" spans="1:11" ht="12.75" customHeight="1" x14ac:dyDescent="0.2">
      <c r="A8" s="218" t="s">
        <v>59</v>
      </c>
      <c r="B8" s="219"/>
      <c r="C8" s="219"/>
      <c r="D8" s="219"/>
      <c r="E8" s="219"/>
      <c r="F8" s="219"/>
      <c r="G8" s="219"/>
      <c r="H8" s="220"/>
      <c r="I8" s="6">
        <v>1</v>
      </c>
      <c r="J8" s="8">
        <v>0</v>
      </c>
      <c r="K8" s="8">
        <v>0</v>
      </c>
    </row>
    <row r="9" spans="1:11" ht="12.75" customHeight="1" x14ac:dyDescent="0.2">
      <c r="A9" s="221" t="s">
        <v>61</v>
      </c>
      <c r="B9" s="222"/>
      <c r="C9" s="222"/>
      <c r="D9" s="222"/>
      <c r="E9" s="222"/>
      <c r="F9" s="222"/>
      <c r="G9" s="222"/>
      <c r="H9" s="223"/>
      <c r="I9" s="4">
        <v>2</v>
      </c>
      <c r="J9" s="9">
        <f>SUM(J10,J17,J27,J36,J40)</f>
        <v>2498442676.8875465</v>
      </c>
      <c r="K9" s="9">
        <f>K10+K17+K27+K36+K40</f>
        <v>2801246793.6858411</v>
      </c>
    </row>
    <row r="10" spans="1:11" ht="12.75" customHeight="1" x14ac:dyDescent="0.2">
      <c r="A10" s="205" t="s">
        <v>62</v>
      </c>
      <c r="B10" s="206"/>
      <c r="C10" s="206"/>
      <c r="D10" s="206"/>
      <c r="E10" s="206"/>
      <c r="F10" s="206"/>
      <c r="G10" s="206"/>
      <c r="H10" s="207"/>
      <c r="I10" s="4">
        <v>3</v>
      </c>
      <c r="J10" s="9">
        <f>SUM(J11:J16)</f>
        <v>310801735.07635045</v>
      </c>
      <c r="K10" s="9">
        <f>SUM(K11:K16)</f>
        <v>294005934.43421036</v>
      </c>
    </row>
    <row r="11" spans="1:11" ht="12.75" customHeight="1" x14ac:dyDescent="0.2">
      <c r="A11" s="205" t="s">
        <v>63</v>
      </c>
      <c r="B11" s="206"/>
      <c r="C11" s="206"/>
      <c r="D11" s="206"/>
      <c r="E11" s="206"/>
      <c r="F11" s="206"/>
      <c r="G11" s="206"/>
      <c r="H11" s="207"/>
      <c r="I11" s="4">
        <v>4</v>
      </c>
      <c r="J11" s="134">
        <v>10175336</v>
      </c>
      <c r="K11" s="10">
        <v>8607298</v>
      </c>
    </row>
    <row r="12" spans="1:11" ht="12.75" customHeight="1" x14ac:dyDescent="0.2">
      <c r="A12" s="205" t="s">
        <v>64</v>
      </c>
      <c r="B12" s="206"/>
      <c r="C12" s="206"/>
      <c r="D12" s="206"/>
      <c r="E12" s="206"/>
      <c r="F12" s="206"/>
      <c r="G12" s="206"/>
      <c r="H12" s="207"/>
      <c r="I12" s="4">
        <v>5</v>
      </c>
      <c r="J12" s="134">
        <v>249124385</v>
      </c>
      <c r="K12" s="10">
        <v>235073635.77931035</v>
      </c>
    </row>
    <row r="13" spans="1:11" ht="12.75" customHeight="1" x14ac:dyDescent="0.2">
      <c r="A13" s="205" t="s">
        <v>0</v>
      </c>
      <c r="B13" s="206"/>
      <c r="C13" s="206"/>
      <c r="D13" s="206"/>
      <c r="E13" s="206"/>
      <c r="F13" s="206"/>
      <c r="G13" s="206"/>
      <c r="H13" s="207"/>
      <c r="I13" s="4">
        <v>6</v>
      </c>
      <c r="J13" s="134">
        <v>26290000</v>
      </c>
      <c r="K13" s="10">
        <v>26024445.654899999</v>
      </c>
    </row>
    <row r="14" spans="1:11" ht="12.75" customHeight="1" x14ac:dyDescent="0.2">
      <c r="A14" s="205" t="s">
        <v>65</v>
      </c>
      <c r="B14" s="206"/>
      <c r="C14" s="206"/>
      <c r="D14" s="206"/>
      <c r="E14" s="206"/>
      <c r="F14" s="206"/>
      <c r="G14" s="206"/>
      <c r="H14" s="207"/>
      <c r="I14" s="4">
        <v>7</v>
      </c>
      <c r="J14" s="134">
        <v>1504841</v>
      </c>
      <c r="K14" s="10">
        <v>1024539</v>
      </c>
    </row>
    <row r="15" spans="1:11" ht="12.75" customHeight="1" x14ac:dyDescent="0.2">
      <c r="A15" s="205" t="s">
        <v>66</v>
      </c>
      <c r="B15" s="206"/>
      <c r="C15" s="206"/>
      <c r="D15" s="206"/>
      <c r="E15" s="206"/>
      <c r="F15" s="206"/>
      <c r="G15" s="206"/>
      <c r="H15" s="207"/>
      <c r="I15" s="4">
        <v>8</v>
      </c>
      <c r="J15" s="134">
        <v>23707173.076350469</v>
      </c>
      <c r="K15" s="10">
        <v>23276016</v>
      </c>
    </row>
    <row r="16" spans="1:11" ht="12.75" customHeight="1" x14ac:dyDescent="0.2">
      <c r="A16" s="205" t="s">
        <v>67</v>
      </c>
      <c r="B16" s="206"/>
      <c r="C16" s="206"/>
      <c r="D16" s="206"/>
      <c r="E16" s="206"/>
      <c r="F16" s="206"/>
      <c r="G16" s="206"/>
      <c r="H16" s="207"/>
      <c r="I16" s="4">
        <v>9</v>
      </c>
      <c r="J16" s="134">
        <v>0</v>
      </c>
      <c r="K16" s="10">
        <v>0</v>
      </c>
    </row>
    <row r="17" spans="1:11" ht="12.75" customHeight="1" x14ac:dyDescent="0.2">
      <c r="A17" s="205" t="s">
        <v>68</v>
      </c>
      <c r="B17" s="206"/>
      <c r="C17" s="206"/>
      <c r="D17" s="206"/>
      <c r="E17" s="206"/>
      <c r="F17" s="206"/>
      <c r="G17" s="206"/>
      <c r="H17" s="207"/>
      <c r="I17" s="4">
        <v>10</v>
      </c>
      <c r="J17" s="9">
        <f>SUM(J18:J26)</f>
        <v>1937980491.7040744</v>
      </c>
      <c r="K17" s="9">
        <f>SUM(K18:K26)</f>
        <v>2304443634.0989037</v>
      </c>
    </row>
    <row r="18" spans="1:11" x14ac:dyDescent="0.2">
      <c r="A18" s="205" t="s">
        <v>69</v>
      </c>
      <c r="B18" s="206"/>
      <c r="C18" s="206"/>
      <c r="D18" s="206"/>
      <c r="E18" s="206"/>
      <c r="F18" s="206"/>
      <c r="G18" s="206"/>
      <c r="H18" s="207"/>
      <c r="I18" s="4">
        <v>11</v>
      </c>
      <c r="J18" s="10">
        <v>355118206.837892</v>
      </c>
      <c r="K18" s="10">
        <v>327688309.51767969</v>
      </c>
    </row>
    <row r="19" spans="1:11" ht="12.75" customHeight="1" x14ac:dyDescent="0.2">
      <c r="A19" s="205" t="s">
        <v>70</v>
      </c>
      <c r="B19" s="206"/>
      <c r="C19" s="206"/>
      <c r="D19" s="206"/>
      <c r="E19" s="206"/>
      <c r="F19" s="206"/>
      <c r="G19" s="206"/>
      <c r="H19" s="207"/>
      <c r="I19" s="4">
        <v>12</v>
      </c>
      <c r="J19" s="10">
        <v>835540750.03079796</v>
      </c>
      <c r="K19" s="10">
        <v>837745811.14031303</v>
      </c>
    </row>
    <row r="20" spans="1:11" ht="12.75" customHeight="1" x14ac:dyDescent="0.2">
      <c r="A20" s="205" t="s">
        <v>71</v>
      </c>
      <c r="B20" s="206"/>
      <c r="C20" s="206"/>
      <c r="D20" s="206"/>
      <c r="E20" s="206"/>
      <c r="F20" s="206"/>
      <c r="G20" s="206"/>
      <c r="H20" s="207"/>
      <c r="I20" s="4">
        <v>13</v>
      </c>
      <c r="J20" s="134">
        <v>510533281.95372909</v>
      </c>
      <c r="K20" s="10">
        <v>520020891.68793064</v>
      </c>
    </row>
    <row r="21" spans="1:11" ht="12.75" customHeight="1" x14ac:dyDescent="0.2">
      <c r="A21" s="205" t="s">
        <v>72</v>
      </c>
      <c r="B21" s="206"/>
      <c r="C21" s="206"/>
      <c r="D21" s="206"/>
      <c r="E21" s="206"/>
      <c r="F21" s="206"/>
      <c r="G21" s="206"/>
      <c r="H21" s="207"/>
      <c r="I21" s="4">
        <v>14</v>
      </c>
      <c r="J21" s="134">
        <v>28394869</v>
      </c>
      <c r="K21" s="10">
        <v>37358418</v>
      </c>
    </row>
    <row r="22" spans="1:11" ht="12.75" customHeight="1" x14ac:dyDescent="0.2">
      <c r="A22" s="205" t="s">
        <v>73</v>
      </c>
      <c r="B22" s="206"/>
      <c r="C22" s="206"/>
      <c r="D22" s="206"/>
      <c r="E22" s="206"/>
      <c r="F22" s="206"/>
      <c r="G22" s="206"/>
      <c r="H22" s="207"/>
      <c r="I22" s="4">
        <v>15</v>
      </c>
      <c r="J22" s="134">
        <v>0</v>
      </c>
      <c r="K22" s="10">
        <v>0</v>
      </c>
    </row>
    <row r="23" spans="1:11" ht="12.75" customHeight="1" x14ac:dyDescent="0.2">
      <c r="A23" s="205" t="s">
        <v>74</v>
      </c>
      <c r="B23" s="206"/>
      <c r="C23" s="206"/>
      <c r="D23" s="206"/>
      <c r="E23" s="206"/>
      <c r="F23" s="206"/>
      <c r="G23" s="206"/>
      <c r="H23" s="207"/>
      <c r="I23" s="4">
        <v>16</v>
      </c>
      <c r="J23" s="134">
        <v>65255352.488416202</v>
      </c>
      <c r="K23" s="10">
        <v>32715901.757640198</v>
      </c>
    </row>
    <row r="24" spans="1:11" ht="12.75" customHeight="1" x14ac:dyDescent="0.2">
      <c r="A24" s="205" t="s">
        <v>75</v>
      </c>
      <c r="B24" s="206"/>
      <c r="C24" s="206"/>
      <c r="D24" s="206"/>
      <c r="E24" s="206"/>
      <c r="F24" s="206"/>
      <c r="G24" s="206"/>
      <c r="H24" s="207"/>
      <c r="I24" s="4">
        <v>17</v>
      </c>
      <c r="J24" s="134">
        <v>140890709.85607076</v>
      </c>
      <c r="K24" s="10">
        <v>546417897.99372637</v>
      </c>
    </row>
    <row r="25" spans="1:11" ht="12.75" customHeight="1" x14ac:dyDescent="0.2">
      <c r="A25" s="205" t="s">
        <v>76</v>
      </c>
      <c r="B25" s="206"/>
      <c r="C25" s="206"/>
      <c r="D25" s="206"/>
      <c r="E25" s="206"/>
      <c r="F25" s="206"/>
      <c r="G25" s="206"/>
      <c r="H25" s="207"/>
      <c r="I25" s="4">
        <v>18</v>
      </c>
      <c r="J25" s="134">
        <v>2247321.53716827</v>
      </c>
      <c r="K25" s="10">
        <v>2496404.0016135699</v>
      </c>
    </row>
    <row r="26" spans="1:11" ht="12.75" customHeight="1" x14ac:dyDescent="0.2">
      <c r="A26" s="205" t="s">
        <v>77</v>
      </c>
      <c r="B26" s="206"/>
      <c r="C26" s="206"/>
      <c r="D26" s="206"/>
      <c r="E26" s="206"/>
      <c r="F26" s="206"/>
      <c r="G26" s="206"/>
      <c r="H26" s="207"/>
      <c r="I26" s="4">
        <v>19</v>
      </c>
      <c r="J26" s="10">
        <v>0</v>
      </c>
      <c r="K26" s="10">
        <v>0</v>
      </c>
    </row>
    <row r="27" spans="1:11" ht="12.75" customHeight="1" x14ac:dyDescent="0.2">
      <c r="A27" s="205" t="s">
        <v>78</v>
      </c>
      <c r="B27" s="206"/>
      <c r="C27" s="206"/>
      <c r="D27" s="206"/>
      <c r="E27" s="206"/>
      <c r="F27" s="206"/>
      <c r="G27" s="206"/>
      <c r="H27" s="207"/>
      <c r="I27" s="4">
        <v>20</v>
      </c>
      <c r="J27" s="9">
        <f>SUM(J28:J35)</f>
        <v>18712922.024394728</v>
      </c>
      <c r="K27" s="9">
        <f>SUM(K28:K35)</f>
        <v>17027871.222235028</v>
      </c>
    </row>
    <row r="28" spans="1:11" ht="12.75" customHeight="1" x14ac:dyDescent="0.2">
      <c r="A28" s="205" t="s">
        <v>79</v>
      </c>
      <c r="B28" s="206"/>
      <c r="C28" s="206"/>
      <c r="D28" s="206"/>
      <c r="E28" s="206"/>
      <c r="F28" s="206"/>
      <c r="G28" s="206"/>
      <c r="H28" s="207"/>
      <c r="I28" s="4">
        <v>21</v>
      </c>
      <c r="J28" s="134">
        <v>0</v>
      </c>
      <c r="K28" s="10">
        <v>0</v>
      </c>
    </row>
    <row r="29" spans="1:11" ht="12.75" customHeight="1" x14ac:dyDescent="0.2">
      <c r="A29" s="205" t="s">
        <v>80</v>
      </c>
      <c r="B29" s="206"/>
      <c r="C29" s="206"/>
      <c r="D29" s="206"/>
      <c r="E29" s="206"/>
      <c r="F29" s="206"/>
      <c r="G29" s="206"/>
      <c r="H29" s="207"/>
      <c r="I29" s="4">
        <v>22</v>
      </c>
      <c r="J29" s="134">
        <v>0</v>
      </c>
      <c r="K29" s="10">
        <v>0</v>
      </c>
    </row>
    <row r="30" spans="1:11" ht="12.75" customHeight="1" x14ac:dyDescent="0.2">
      <c r="A30" s="205" t="s">
        <v>81</v>
      </c>
      <c r="B30" s="206"/>
      <c r="C30" s="206"/>
      <c r="D30" s="206"/>
      <c r="E30" s="206"/>
      <c r="F30" s="206"/>
      <c r="G30" s="206"/>
      <c r="H30" s="207"/>
      <c r="I30" s="4">
        <v>23</v>
      </c>
      <c r="J30" s="134">
        <v>1221522</v>
      </c>
      <c r="K30" s="10">
        <v>1225020</v>
      </c>
    </row>
    <row r="31" spans="1:11" ht="12.75" customHeight="1" x14ac:dyDescent="0.2">
      <c r="A31" s="205" t="s">
        <v>82</v>
      </c>
      <c r="B31" s="206"/>
      <c r="C31" s="206"/>
      <c r="D31" s="206"/>
      <c r="E31" s="206"/>
      <c r="F31" s="206"/>
      <c r="G31" s="206"/>
      <c r="H31" s="207"/>
      <c r="I31" s="4">
        <v>24</v>
      </c>
      <c r="J31" s="134">
        <v>0</v>
      </c>
      <c r="K31" s="10">
        <v>0</v>
      </c>
    </row>
    <row r="32" spans="1:11" ht="12.75" customHeight="1" x14ac:dyDescent="0.2">
      <c r="A32" s="205" t="s">
        <v>83</v>
      </c>
      <c r="B32" s="206"/>
      <c r="C32" s="206"/>
      <c r="D32" s="206"/>
      <c r="E32" s="206"/>
      <c r="F32" s="206"/>
      <c r="G32" s="206"/>
      <c r="H32" s="207"/>
      <c r="I32" s="4">
        <v>25</v>
      </c>
      <c r="J32" s="134">
        <v>12228959.810327301</v>
      </c>
      <c r="K32" s="10">
        <v>12117272.637587998</v>
      </c>
    </row>
    <row r="33" spans="1:11" ht="12.75" customHeight="1" x14ac:dyDescent="0.2">
      <c r="A33" s="205" t="s">
        <v>84</v>
      </c>
      <c r="B33" s="206"/>
      <c r="C33" s="206"/>
      <c r="D33" s="206"/>
      <c r="E33" s="206"/>
      <c r="F33" s="206"/>
      <c r="G33" s="206"/>
      <c r="H33" s="207"/>
      <c r="I33" s="4">
        <v>26</v>
      </c>
      <c r="J33" s="134">
        <v>5262440.2140674274</v>
      </c>
      <c r="K33" s="10">
        <v>3685578.5846470287</v>
      </c>
    </row>
    <row r="34" spans="1:11" ht="12.75" customHeight="1" x14ac:dyDescent="0.2">
      <c r="A34" s="205" t="s">
        <v>85</v>
      </c>
      <c r="B34" s="206"/>
      <c r="C34" s="206"/>
      <c r="D34" s="206"/>
      <c r="E34" s="206"/>
      <c r="F34" s="206"/>
      <c r="G34" s="206"/>
      <c r="H34" s="207"/>
      <c r="I34" s="4">
        <v>27</v>
      </c>
      <c r="J34" s="134">
        <v>0</v>
      </c>
      <c r="K34" s="10">
        <v>0</v>
      </c>
    </row>
    <row r="35" spans="1:11" ht="12.75" customHeight="1" x14ac:dyDescent="0.2">
      <c r="A35" s="205" t="s">
        <v>86</v>
      </c>
      <c r="B35" s="206"/>
      <c r="C35" s="206"/>
      <c r="D35" s="206"/>
      <c r="E35" s="206"/>
      <c r="F35" s="206"/>
      <c r="G35" s="206"/>
      <c r="H35" s="207"/>
      <c r="I35" s="4">
        <v>28</v>
      </c>
      <c r="J35" s="134">
        <v>0</v>
      </c>
      <c r="K35" s="10">
        <v>0</v>
      </c>
    </row>
    <row r="36" spans="1:11" ht="12.75" customHeight="1" x14ac:dyDescent="0.2">
      <c r="A36" s="205" t="s">
        <v>87</v>
      </c>
      <c r="B36" s="206"/>
      <c r="C36" s="206"/>
      <c r="D36" s="206"/>
      <c r="E36" s="206"/>
      <c r="F36" s="206"/>
      <c r="G36" s="206"/>
      <c r="H36" s="207"/>
      <c r="I36" s="4">
        <v>29</v>
      </c>
      <c r="J36" s="9">
        <f>SUM(J37:J39)</f>
        <v>0</v>
      </c>
      <c r="K36" s="9">
        <f>SUM(K37:K39)</f>
        <v>0</v>
      </c>
    </row>
    <row r="37" spans="1:11" ht="12.75" customHeight="1" x14ac:dyDescent="0.2">
      <c r="A37" s="205" t="s">
        <v>88</v>
      </c>
      <c r="B37" s="206"/>
      <c r="C37" s="206"/>
      <c r="D37" s="206"/>
      <c r="E37" s="206"/>
      <c r="F37" s="206"/>
      <c r="G37" s="206"/>
      <c r="H37" s="207"/>
      <c r="I37" s="4">
        <v>30</v>
      </c>
      <c r="J37" s="134">
        <v>0</v>
      </c>
      <c r="K37" s="10">
        <v>0</v>
      </c>
    </row>
    <row r="38" spans="1:11" ht="12.75" customHeight="1" x14ac:dyDescent="0.2">
      <c r="A38" s="205" t="s">
        <v>89</v>
      </c>
      <c r="B38" s="206"/>
      <c r="C38" s="206"/>
      <c r="D38" s="206"/>
      <c r="E38" s="206"/>
      <c r="F38" s="206"/>
      <c r="G38" s="206"/>
      <c r="H38" s="207"/>
      <c r="I38" s="4">
        <v>31</v>
      </c>
      <c r="J38" s="134">
        <v>0</v>
      </c>
      <c r="K38" s="10">
        <v>0</v>
      </c>
    </row>
    <row r="39" spans="1:11" ht="12.75" customHeight="1" x14ac:dyDescent="0.2">
      <c r="A39" s="205" t="s">
        <v>90</v>
      </c>
      <c r="B39" s="206"/>
      <c r="C39" s="206"/>
      <c r="D39" s="206"/>
      <c r="E39" s="206"/>
      <c r="F39" s="206"/>
      <c r="G39" s="206"/>
      <c r="H39" s="207"/>
      <c r="I39" s="4">
        <v>32</v>
      </c>
      <c r="J39" s="134">
        <v>0</v>
      </c>
      <c r="K39" s="10">
        <v>0</v>
      </c>
    </row>
    <row r="40" spans="1:11" ht="12.75" customHeight="1" x14ac:dyDescent="0.2">
      <c r="A40" s="205" t="s">
        <v>91</v>
      </c>
      <c r="B40" s="206"/>
      <c r="C40" s="206"/>
      <c r="D40" s="206"/>
      <c r="E40" s="206"/>
      <c r="F40" s="206"/>
      <c r="G40" s="206"/>
      <c r="H40" s="207"/>
      <c r="I40" s="4">
        <v>33</v>
      </c>
      <c r="J40" s="134">
        <v>230947528.08272693</v>
      </c>
      <c r="K40" s="10">
        <v>185769353.93049198</v>
      </c>
    </row>
    <row r="41" spans="1:11" ht="12.75" customHeight="1" x14ac:dyDescent="0.2">
      <c r="A41" s="221" t="s">
        <v>92</v>
      </c>
      <c r="B41" s="222"/>
      <c r="C41" s="222"/>
      <c r="D41" s="222"/>
      <c r="E41" s="222"/>
      <c r="F41" s="222"/>
      <c r="G41" s="222"/>
      <c r="H41" s="223"/>
      <c r="I41" s="4">
        <v>34</v>
      </c>
      <c r="J41" s="9">
        <f>SUM(J42,J50,J57,J65)</f>
        <v>2430743003.6791177</v>
      </c>
      <c r="K41" s="9">
        <f>K42+K50+K57+K65</f>
        <v>2468920106.7878308</v>
      </c>
    </row>
    <row r="42" spans="1:11" ht="12.75" customHeight="1" x14ac:dyDescent="0.2">
      <c r="A42" s="205" t="s">
        <v>93</v>
      </c>
      <c r="B42" s="206"/>
      <c r="C42" s="206"/>
      <c r="D42" s="206"/>
      <c r="E42" s="206"/>
      <c r="F42" s="206"/>
      <c r="G42" s="206"/>
      <c r="H42" s="207"/>
      <c r="I42" s="4">
        <v>35</v>
      </c>
      <c r="J42" s="9">
        <f>SUM(J43:J49)</f>
        <v>1007051720.5431879</v>
      </c>
      <c r="K42" s="9">
        <f>SUM(K43:K49)</f>
        <v>958060248.81233871</v>
      </c>
    </row>
    <row r="43" spans="1:11" ht="12.75" customHeight="1" x14ac:dyDescent="0.2">
      <c r="A43" s="205" t="s">
        <v>94</v>
      </c>
      <c r="B43" s="206"/>
      <c r="C43" s="206"/>
      <c r="D43" s="206"/>
      <c r="E43" s="206"/>
      <c r="F43" s="206"/>
      <c r="G43" s="206"/>
      <c r="H43" s="207"/>
      <c r="I43" s="4">
        <v>36</v>
      </c>
      <c r="J43" s="134">
        <v>298676722.21959019</v>
      </c>
      <c r="K43" s="10">
        <v>268233123.54219913</v>
      </c>
    </row>
    <row r="44" spans="1:11" ht="12.75" customHeight="1" x14ac:dyDescent="0.2">
      <c r="A44" s="205" t="s">
        <v>95</v>
      </c>
      <c r="B44" s="206"/>
      <c r="C44" s="206"/>
      <c r="D44" s="206"/>
      <c r="E44" s="206"/>
      <c r="F44" s="206"/>
      <c r="G44" s="206"/>
      <c r="H44" s="207"/>
      <c r="I44" s="4">
        <v>37</v>
      </c>
      <c r="J44" s="134">
        <v>54411156.471104957</v>
      </c>
      <c r="K44" s="10">
        <v>53116103.092141338</v>
      </c>
    </row>
    <row r="45" spans="1:11" ht="12.75" customHeight="1" x14ac:dyDescent="0.2">
      <c r="A45" s="205" t="s">
        <v>96</v>
      </c>
      <c r="B45" s="206"/>
      <c r="C45" s="206"/>
      <c r="D45" s="206"/>
      <c r="E45" s="206"/>
      <c r="F45" s="206"/>
      <c r="G45" s="206"/>
      <c r="H45" s="207"/>
      <c r="I45" s="4">
        <v>38</v>
      </c>
      <c r="J45" s="134">
        <v>242971477.80102241</v>
      </c>
      <c r="K45" s="10">
        <v>259562366.27368701</v>
      </c>
    </row>
    <row r="46" spans="1:11" ht="12.75" customHeight="1" x14ac:dyDescent="0.2">
      <c r="A46" s="205" t="s">
        <v>97</v>
      </c>
      <c r="B46" s="206"/>
      <c r="C46" s="206"/>
      <c r="D46" s="206"/>
      <c r="E46" s="206"/>
      <c r="F46" s="206"/>
      <c r="G46" s="206"/>
      <c r="H46" s="207"/>
      <c r="I46" s="4">
        <v>39</v>
      </c>
      <c r="J46" s="134">
        <v>192669574.72147024</v>
      </c>
      <c r="K46" s="10">
        <v>192683096.22623557</v>
      </c>
    </row>
    <row r="47" spans="1:11" ht="12.75" customHeight="1" x14ac:dyDescent="0.2">
      <c r="A47" s="205" t="s">
        <v>98</v>
      </c>
      <c r="B47" s="206"/>
      <c r="C47" s="206"/>
      <c r="D47" s="206"/>
      <c r="E47" s="206"/>
      <c r="F47" s="206"/>
      <c r="G47" s="206"/>
      <c r="H47" s="207"/>
      <c r="I47" s="4">
        <v>40</v>
      </c>
      <c r="J47" s="134">
        <v>0</v>
      </c>
      <c r="K47" s="10">
        <v>0</v>
      </c>
    </row>
    <row r="48" spans="1:11" ht="12.75" customHeight="1" x14ac:dyDescent="0.2">
      <c r="A48" s="205" t="s">
        <v>99</v>
      </c>
      <c r="B48" s="206"/>
      <c r="C48" s="206"/>
      <c r="D48" s="206"/>
      <c r="E48" s="206"/>
      <c r="F48" s="206"/>
      <c r="G48" s="206"/>
      <c r="H48" s="207"/>
      <c r="I48" s="4">
        <v>41</v>
      </c>
      <c r="J48" s="134">
        <v>218322789.33000001</v>
      </c>
      <c r="K48" s="10">
        <v>184465559.67807564</v>
      </c>
    </row>
    <row r="49" spans="1:11" ht="12.75" customHeight="1" x14ac:dyDescent="0.2">
      <c r="A49" s="205" t="s">
        <v>100</v>
      </c>
      <c r="B49" s="206"/>
      <c r="C49" s="206"/>
      <c r="D49" s="206"/>
      <c r="E49" s="206"/>
      <c r="F49" s="206"/>
      <c r="G49" s="206"/>
      <c r="H49" s="207"/>
      <c r="I49" s="4">
        <v>42</v>
      </c>
      <c r="J49" s="134">
        <v>0</v>
      </c>
      <c r="K49" s="10">
        <v>0</v>
      </c>
    </row>
    <row r="50" spans="1:11" ht="12.75" customHeight="1" x14ac:dyDescent="0.2">
      <c r="A50" s="205" t="s">
        <v>101</v>
      </c>
      <c r="B50" s="206"/>
      <c r="C50" s="206"/>
      <c r="D50" s="206"/>
      <c r="E50" s="206"/>
      <c r="F50" s="206"/>
      <c r="G50" s="206"/>
      <c r="H50" s="207"/>
      <c r="I50" s="4">
        <v>43</v>
      </c>
      <c r="J50" s="9">
        <f>SUM(J51:J56)</f>
        <v>1129521185.6202552</v>
      </c>
      <c r="K50" s="9">
        <f>SUM(K51:K56)</f>
        <v>1168333713.1686146</v>
      </c>
    </row>
    <row r="51" spans="1:11" ht="12.75" customHeight="1" x14ac:dyDescent="0.2">
      <c r="A51" s="205" t="s">
        <v>102</v>
      </c>
      <c r="B51" s="206"/>
      <c r="C51" s="206"/>
      <c r="D51" s="206"/>
      <c r="E51" s="206"/>
      <c r="F51" s="206"/>
      <c r="G51" s="206"/>
      <c r="H51" s="207"/>
      <c r="I51" s="4">
        <v>44</v>
      </c>
      <c r="J51" s="134">
        <v>0</v>
      </c>
      <c r="K51" s="10">
        <v>0.18712759763002396</v>
      </c>
    </row>
    <row r="52" spans="1:11" ht="12.75" customHeight="1" x14ac:dyDescent="0.2">
      <c r="A52" s="205" t="s">
        <v>103</v>
      </c>
      <c r="B52" s="206"/>
      <c r="C52" s="206"/>
      <c r="D52" s="206"/>
      <c r="E52" s="206"/>
      <c r="F52" s="206"/>
      <c r="G52" s="206"/>
      <c r="H52" s="207"/>
      <c r="I52" s="4">
        <v>45</v>
      </c>
      <c r="J52" s="134">
        <v>1029793740</v>
      </c>
      <c r="K52" s="10">
        <v>1105413904.2868958</v>
      </c>
    </row>
    <row r="53" spans="1:11" ht="12.75" customHeight="1" x14ac:dyDescent="0.2">
      <c r="A53" s="205" t="s">
        <v>104</v>
      </c>
      <c r="B53" s="206"/>
      <c r="C53" s="206"/>
      <c r="D53" s="206"/>
      <c r="E53" s="206"/>
      <c r="F53" s="206"/>
      <c r="G53" s="206"/>
      <c r="H53" s="207"/>
      <c r="I53" s="4">
        <v>46</v>
      </c>
      <c r="J53" s="134">
        <v>0</v>
      </c>
      <c r="K53" s="10">
        <v>0</v>
      </c>
    </row>
    <row r="54" spans="1:11" ht="12.75" customHeight="1" x14ac:dyDescent="0.2">
      <c r="A54" s="205" t="s">
        <v>105</v>
      </c>
      <c r="B54" s="206"/>
      <c r="C54" s="206"/>
      <c r="D54" s="206"/>
      <c r="E54" s="206"/>
      <c r="F54" s="206"/>
      <c r="G54" s="206"/>
      <c r="H54" s="207"/>
      <c r="I54" s="4">
        <v>47</v>
      </c>
      <c r="J54" s="134">
        <v>1764408.34151638</v>
      </c>
      <c r="K54" s="10">
        <v>1347419.13419327</v>
      </c>
    </row>
    <row r="55" spans="1:11" ht="12.75" customHeight="1" x14ac:dyDescent="0.2">
      <c r="A55" s="205" t="s">
        <v>106</v>
      </c>
      <c r="B55" s="206"/>
      <c r="C55" s="206"/>
      <c r="D55" s="206"/>
      <c r="E55" s="206"/>
      <c r="F55" s="206"/>
      <c r="G55" s="206"/>
      <c r="H55" s="207"/>
      <c r="I55" s="4">
        <v>48</v>
      </c>
      <c r="J55" s="134">
        <v>55847594.784025751</v>
      </c>
      <c r="K55" s="10">
        <v>34604367.103921816</v>
      </c>
    </row>
    <row r="56" spans="1:11" ht="12.75" customHeight="1" x14ac:dyDescent="0.2">
      <c r="A56" s="205" t="s">
        <v>107</v>
      </c>
      <c r="B56" s="206"/>
      <c r="C56" s="206"/>
      <c r="D56" s="206"/>
      <c r="E56" s="206"/>
      <c r="F56" s="206"/>
      <c r="G56" s="206"/>
      <c r="H56" s="207"/>
      <c r="I56" s="4">
        <v>49</v>
      </c>
      <c r="J56" s="10">
        <v>42115442.494713113</v>
      </c>
      <c r="K56" s="10">
        <v>26968022.456476122</v>
      </c>
    </row>
    <row r="57" spans="1:11" ht="12.75" customHeight="1" x14ac:dyDescent="0.2">
      <c r="A57" s="205" t="s">
        <v>108</v>
      </c>
      <c r="B57" s="206"/>
      <c r="C57" s="206"/>
      <c r="D57" s="206"/>
      <c r="E57" s="206"/>
      <c r="F57" s="206"/>
      <c r="G57" s="206"/>
      <c r="H57" s="207"/>
      <c r="I57" s="4">
        <v>50</v>
      </c>
      <c r="J57" s="9">
        <f>SUM(J58:J64)</f>
        <v>2292679.86198053</v>
      </c>
      <c r="K57" s="9">
        <f>SUM(K58:K64)</f>
        <v>4915282.0133520067</v>
      </c>
    </row>
    <row r="58" spans="1:11" ht="12.75" customHeight="1" x14ac:dyDescent="0.2">
      <c r="A58" s="205" t="s">
        <v>109</v>
      </c>
      <c r="B58" s="206"/>
      <c r="C58" s="206"/>
      <c r="D58" s="206"/>
      <c r="E58" s="206"/>
      <c r="F58" s="206"/>
      <c r="G58" s="206"/>
      <c r="H58" s="207"/>
      <c r="I58" s="4">
        <v>51</v>
      </c>
      <c r="J58" s="134">
        <v>0</v>
      </c>
      <c r="K58" s="10">
        <v>0</v>
      </c>
    </row>
    <row r="59" spans="1:11" ht="12.75" customHeight="1" x14ac:dyDescent="0.2">
      <c r="A59" s="205" t="s">
        <v>110</v>
      </c>
      <c r="B59" s="206"/>
      <c r="C59" s="206"/>
      <c r="D59" s="206"/>
      <c r="E59" s="206"/>
      <c r="F59" s="206"/>
      <c r="G59" s="206"/>
      <c r="H59" s="207"/>
      <c r="I59" s="4">
        <v>52</v>
      </c>
      <c r="J59" s="134">
        <v>0</v>
      </c>
      <c r="K59" s="10">
        <v>0</v>
      </c>
    </row>
    <row r="60" spans="1:11" ht="12.75" customHeight="1" x14ac:dyDescent="0.2">
      <c r="A60" s="205" t="s">
        <v>111</v>
      </c>
      <c r="B60" s="206"/>
      <c r="C60" s="206"/>
      <c r="D60" s="206"/>
      <c r="E60" s="206"/>
      <c r="F60" s="206"/>
      <c r="G60" s="206"/>
      <c r="H60" s="207"/>
      <c r="I60" s="4">
        <v>53</v>
      </c>
      <c r="J60" s="134">
        <v>0</v>
      </c>
      <c r="K60" s="10">
        <v>0</v>
      </c>
    </row>
    <row r="61" spans="1:11" ht="12.75" customHeight="1" x14ac:dyDescent="0.2">
      <c r="A61" s="205" t="s">
        <v>82</v>
      </c>
      <c r="B61" s="206"/>
      <c r="C61" s="206"/>
      <c r="D61" s="206"/>
      <c r="E61" s="206"/>
      <c r="F61" s="206"/>
      <c r="G61" s="206"/>
      <c r="H61" s="207"/>
      <c r="I61" s="4">
        <v>54</v>
      </c>
      <c r="J61" s="134">
        <v>0</v>
      </c>
      <c r="K61" s="10">
        <v>0</v>
      </c>
    </row>
    <row r="62" spans="1:11" ht="12.75" customHeight="1" x14ac:dyDescent="0.2">
      <c r="A62" s="205" t="s">
        <v>83</v>
      </c>
      <c r="B62" s="206"/>
      <c r="C62" s="206"/>
      <c r="D62" s="206"/>
      <c r="E62" s="206"/>
      <c r="F62" s="206"/>
      <c r="G62" s="206"/>
      <c r="H62" s="207"/>
      <c r="I62" s="4">
        <v>55</v>
      </c>
      <c r="J62" s="134">
        <v>645000</v>
      </c>
      <c r="K62" s="10">
        <v>306000</v>
      </c>
    </row>
    <row r="63" spans="1:11" ht="12.75" customHeight="1" x14ac:dyDescent="0.2">
      <c r="A63" s="205" t="s">
        <v>112</v>
      </c>
      <c r="B63" s="206"/>
      <c r="C63" s="206"/>
      <c r="D63" s="206"/>
      <c r="E63" s="206"/>
      <c r="F63" s="206"/>
      <c r="G63" s="206"/>
      <c r="H63" s="207"/>
      <c r="I63" s="4">
        <v>56</v>
      </c>
      <c r="J63" s="134">
        <v>1432761.86198053</v>
      </c>
      <c r="K63" s="10">
        <v>2573825.0133520067</v>
      </c>
    </row>
    <row r="64" spans="1:11" ht="12.75" customHeight="1" x14ac:dyDescent="0.2">
      <c r="A64" s="205" t="s">
        <v>113</v>
      </c>
      <c r="B64" s="206"/>
      <c r="C64" s="206"/>
      <c r="D64" s="206"/>
      <c r="E64" s="206"/>
      <c r="F64" s="206"/>
      <c r="G64" s="206"/>
      <c r="H64" s="207"/>
      <c r="I64" s="4">
        <v>57</v>
      </c>
      <c r="J64" s="134">
        <v>214918</v>
      </c>
      <c r="K64" s="10">
        <v>2035457</v>
      </c>
    </row>
    <row r="65" spans="1:11" ht="12.75" customHeight="1" x14ac:dyDescent="0.2">
      <c r="A65" s="205" t="s">
        <v>114</v>
      </c>
      <c r="B65" s="206"/>
      <c r="C65" s="206"/>
      <c r="D65" s="206"/>
      <c r="E65" s="206"/>
      <c r="F65" s="206"/>
      <c r="G65" s="206"/>
      <c r="H65" s="207"/>
      <c r="I65" s="4">
        <v>58</v>
      </c>
      <c r="J65" s="10">
        <v>291877417.65369403</v>
      </c>
      <c r="K65" s="10">
        <v>337610862.79352552</v>
      </c>
    </row>
    <row r="66" spans="1:11" ht="12.75" customHeight="1" x14ac:dyDescent="0.2">
      <c r="A66" s="221" t="s">
        <v>115</v>
      </c>
      <c r="B66" s="222"/>
      <c r="C66" s="222"/>
      <c r="D66" s="222"/>
      <c r="E66" s="222"/>
      <c r="F66" s="222"/>
      <c r="G66" s="222"/>
      <c r="H66" s="223"/>
      <c r="I66" s="4">
        <v>59</v>
      </c>
      <c r="J66" s="134">
        <v>16564839.435426176</v>
      </c>
      <c r="K66" s="10">
        <v>15560644</v>
      </c>
    </row>
    <row r="67" spans="1:11" ht="12.75" customHeight="1" x14ac:dyDescent="0.2">
      <c r="A67" s="221" t="s">
        <v>116</v>
      </c>
      <c r="B67" s="222"/>
      <c r="C67" s="222"/>
      <c r="D67" s="222"/>
      <c r="E67" s="222"/>
      <c r="F67" s="222"/>
      <c r="G67" s="222"/>
      <c r="H67" s="223"/>
      <c r="I67" s="4">
        <v>60</v>
      </c>
      <c r="J67" s="9">
        <f>SUM(J8,J9,J41,J66)</f>
        <v>4945750520.0020895</v>
      </c>
      <c r="K67" s="9">
        <f>K8+K9+K41+K66</f>
        <v>5285727544.4736719</v>
      </c>
    </row>
    <row r="68" spans="1:11" ht="12.75" customHeight="1" x14ac:dyDescent="0.2">
      <c r="A68" s="227" t="s">
        <v>117</v>
      </c>
      <c r="B68" s="228"/>
      <c r="C68" s="228"/>
      <c r="D68" s="228"/>
      <c r="E68" s="228"/>
      <c r="F68" s="228"/>
      <c r="G68" s="228"/>
      <c r="H68" s="229"/>
      <c r="I68" s="7">
        <v>61</v>
      </c>
      <c r="J68" s="135">
        <v>1584979434.1864619</v>
      </c>
      <c r="K68" s="11">
        <v>2026863879.387373</v>
      </c>
    </row>
    <row r="69" spans="1:11" ht="12.75" customHeight="1" x14ac:dyDescent="0.2">
      <c r="A69" s="230" t="s">
        <v>118</v>
      </c>
      <c r="B69" s="231"/>
      <c r="C69" s="231"/>
      <c r="D69" s="231"/>
      <c r="E69" s="231"/>
      <c r="F69" s="231"/>
      <c r="G69" s="231"/>
      <c r="H69" s="231"/>
      <c r="I69" s="231"/>
      <c r="J69" s="231"/>
      <c r="K69" s="232"/>
    </row>
    <row r="70" spans="1:11" ht="12.75" customHeight="1" x14ac:dyDescent="0.2">
      <c r="A70" s="218" t="s">
        <v>119</v>
      </c>
      <c r="B70" s="219"/>
      <c r="C70" s="219"/>
      <c r="D70" s="219"/>
      <c r="E70" s="219"/>
      <c r="F70" s="219"/>
      <c r="G70" s="219"/>
      <c r="H70" s="220"/>
      <c r="I70" s="6">
        <v>62</v>
      </c>
      <c r="J70" s="136">
        <f>SUM(J71,J72,J73,J79,J80,J83,J86)</f>
        <v>2817755685.8129973</v>
      </c>
      <c r="K70" s="13">
        <f>K71+K72+K73+K79+K80+K83+K86</f>
        <v>2926394387.9050083</v>
      </c>
    </row>
    <row r="71" spans="1:11" ht="12.75" customHeight="1" x14ac:dyDescent="0.2">
      <c r="A71" s="205" t="s">
        <v>120</v>
      </c>
      <c r="B71" s="206"/>
      <c r="C71" s="206"/>
      <c r="D71" s="206"/>
      <c r="E71" s="206"/>
      <c r="F71" s="206"/>
      <c r="G71" s="206"/>
      <c r="H71" s="207"/>
      <c r="I71" s="4">
        <v>63</v>
      </c>
      <c r="J71" s="137">
        <v>1566400660</v>
      </c>
      <c r="K71" s="91">
        <v>1566400660</v>
      </c>
    </row>
    <row r="72" spans="1:11" ht="12.75" customHeight="1" x14ac:dyDescent="0.2">
      <c r="A72" s="205" t="s">
        <v>121</v>
      </c>
      <c r="B72" s="206"/>
      <c r="C72" s="206"/>
      <c r="D72" s="206"/>
      <c r="E72" s="206"/>
      <c r="F72" s="206"/>
      <c r="G72" s="206"/>
      <c r="H72" s="207"/>
      <c r="I72" s="4">
        <v>64</v>
      </c>
      <c r="J72" s="137">
        <v>186262938</v>
      </c>
      <c r="K72" s="91">
        <v>187400085</v>
      </c>
    </row>
    <row r="73" spans="1:11" ht="12.75" customHeight="1" x14ac:dyDescent="0.2">
      <c r="A73" s="205" t="s">
        <v>122</v>
      </c>
      <c r="B73" s="206"/>
      <c r="C73" s="206"/>
      <c r="D73" s="206"/>
      <c r="E73" s="206"/>
      <c r="F73" s="206"/>
      <c r="G73" s="206"/>
      <c r="H73" s="207"/>
      <c r="I73" s="4">
        <v>65</v>
      </c>
      <c r="J73" s="9">
        <f>J74+J75-J76+J77+J78</f>
        <v>483130296.81299728</v>
      </c>
      <c r="K73" s="9">
        <f>K74+K75-K76+K77+K78</f>
        <v>540103118.31299734</v>
      </c>
    </row>
    <row r="74" spans="1:11" ht="12.75" customHeight="1" x14ac:dyDescent="0.2">
      <c r="A74" s="205" t="s">
        <v>123</v>
      </c>
      <c r="B74" s="206"/>
      <c r="C74" s="206"/>
      <c r="D74" s="206"/>
      <c r="E74" s="206"/>
      <c r="F74" s="206"/>
      <c r="G74" s="206"/>
      <c r="H74" s="207"/>
      <c r="I74" s="4">
        <v>66</v>
      </c>
      <c r="J74" s="137">
        <v>64736623.512190811</v>
      </c>
      <c r="K74" s="91">
        <v>75560466.512190819</v>
      </c>
    </row>
    <row r="75" spans="1:11" ht="12.75" customHeight="1" x14ac:dyDescent="0.2">
      <c r="A75" s="205" t="s">
        <v>124</v>
      </c>
      <c r="B75" s="206"/>
      <c r="C75" s="206"/>
      <c r="D75" s="206"/>
      <c r="E75" s="206"/>
      <c r="F75" s="206"/>
      <c r="G75" s="206"/>
      <c r="H75" s="207"/>
      <c r="I75" s="4">
        <v>67</v>
      </c>
      <c r="J75" s="137">
        <v>165356715</v>
      </c>
      <c r="K75" s="91">
        <v>165356715</v>
      </c>
    </row>
    <row r="76" spans="1:11" ht="12.75" customHeight="1" x14ac:dyDescent="0.2">
      <c r="A76" s="205" t="s">
        <v>125</v>
      </c>
      <c r="B76" s="206"/>
      <c r="C76" s="206"/>
      <c r="D76" s="206"/>
      <c r="E76" s="206"/>
      <c r="F76" s="206"/>
      <c r="G76" s="206"/>
      <c r="H76" s="207"/>
      <c r="I76" s="4">
        <v>68</v>
      </c>
      <c r="J76" s="137">
        <v>66709496</v>
      </c>
      <c r="K76" s="91">
        <v>72539675</v>
      </c>
    </row>
    <row r="77" spans="1:11" ht="12.75" customHeight="1" x14ac:dyDescent="0.2">
      <c r="A77" s="205" t="s">
        <v>126</v>
      </c>
      <c r="B77" s="206"/>
      <c r="C77" s="206"/>
      <c r="D77" s="206"/>
      <c r="E77" s="206"/>
      <c r="F77" s="206"/>
      <c r="G77" s="206"/>
      <c r="H77" s="207"/>
      <c r="I77" s="4">
        <v>69</v>
      </c>
      <c r="J77" s="137">
        <v>48279875.300806463</v>
      </c>
      <c r="K77" s="91">
        <v>56828183.300806463</v>
      </c>
    </row>
    <row r="78" spans="1:11" ht="12.75" customHeight="1" x14ac:dyDescent="0.2">
      <c r="A78" s="205" t="s">
        <v>127</v>
      </c>
      <c r="B78" s="206"/>
      <c r="C78" s="206"/>
      <c r="D78" s="206"/>
      <c r="E78" s="206"/>
      <c r="F78" s="206"/>
      <c r="G78" s="206"/>
      <c r="H78" s="207"/>
      <c r="I78" s="4">
        <v>70</v>
      </c>
      <c r="J78" s="137">
        <v>271466579</v>
      </c>
      <c r="K78" s="91">
        <v>314897428.5</v>
      </c>
    </row>
    <row r="79" spans="1:11" ht="12.75" customHeight="1" x14ac:dyDescent="0.2">
      <c r="A79" s="205" t="s">
        <v>128</v>
      </c>
      <c r="B79" s="206"/>
      <c r="C79" s="206"/>
      <c r="D79" s="206"/>
      <c r="E79" s="206"/>
      <c r="F79" s="206"/>
      <c r="G79" s="206"/>
      <c r="H79" s="207"/>
      <c r="I79" s="4">
        <v>71</v>
      </c>
      <c r="J79" s="134">
        <v>0</v>
      </c>
      <c r="K79" s="10">
        <v>0</v>
      </c>
    </row>
    <row r="80" spans="1:11" ht="12.75" customHeight="1" x14ac:dyDescent="0.2">
      <c r="A80" s="205" t="s">
        <v>129</v>
      </c>
      <c r="B80" s="206"/>
      <c r="C80" s="206"/>
      <c r="D80" s="206"/>
      <c r="E80" s="206"/>
      <c r="F80" s="206"/>
      <c r="G80" s="206"/>
      <c r="H80" s="207"/>
      <c r="I80" s="4">
        <v>72</v>
      </c>
      <c r="J80" s="9">
        <f>SUM(J81:J82)</f>
        <v>116939896</v>
      </c>
      <c r="K80" s="9">
        <f>K81-K82</f>
        <v>400872825</v>
      </c>
    </row>
    <row r="81" spans="1:11" ht="12.75" customHeight="1" x14ac:dyDescent="0.2">
      <c r="A81" s="224" t="s">
        <v>130</v>
      </c>
      <c r="B81" s="225"/>
      <c r="C81" s="225"/>
      <c r="D81" s="225"/>
      <c r="E81" s="225"/>
      <c r="F81" s="225"/>
      <c r="G81" s="225"/>
      <c r="H81" s="226"/>
      <c r="I81" s="4">
        <v>73</v>
      </c>
      <c r="J81" s="134">
        <v>116939896</v>
      </c>
      <c r="K81" s="10">
        <v>400872825</v>
      </c>
    </row>
    <row r="82" spans="1:11" ht="12.75" customHeight="1" x14ac:dyDescent="0.2">
      <c r="A82" s="224" t="s">
        <v>131</v>
      </c>
      <c r="B82" s="225"/>
      <c r="C82" s="225"/>
      <c r="D82" s="225"/>
      <c r="E82" s="225"/>
      <c r="F82" s="225"/>
      <c r="G82" s="225"/>
      <c r="H82" s="226"/>
      <c r="I82" s="4">
        <v>74</v>
      </c>
      <c r="J82" s="134">
        <v>0</v>
      </c>
      <c r="K82" s="10">
        <v>0</v>
      </c>
    </row>
    <row r="83" spans="1:11" ht="12.75" customHeight="1" x14ac:dyDescent="0.2">
      <c r="A83" s="205" t="s">
        <v>132</v>
      </c>
      <c r="B83" s="206"/>
      <c r="C83" s="206"/>
      <c r="D83" s="206"/>
      <c r="E83" s="206"/>
      <c r="F83" s="206"/>
      <c r="G83" s="206"/>
      <c r="H83" s="207"/>
      <c r="I83" s="4">
        <v>75</v>
      </c>
      <c r="J83" s="9">
        <f>SUM(J84:J85)</f>
        <v>397310409</v>
      </c>
      <c r="K83" s="9">
        <f>K84-K85</f>
        <v>182399657.59201097</v>
      </c>
    </row>
    <row r="84" spans="1:11" ht="12.75" customHeight="1" x14ac:dyDescent="0.2">
      <c r="A84" s="224" t="s">
        <v>133</v>
      </c>
      <c r="B84" s="225"/>
      <c r="C84" s="225"/>
      <c r="D84" s="225"/>
      <c r="E84" s="225"/>
      <c r="F84" s="225"/>
      <c r="G84" s="225"/>
      <c r="H84" s="226"/>
      <c r="I84" s="4">
        <v>76</v>
      </c>
      <c r="J84" s="10">
        <v>397310409</v>
      </c>
      <c r="K84" s="10">
        <v>182399657.59201097</v>
      </c>
    </row>
    <row r="85" spans="1:11" ht="12.75" customHeight="1" x14ac:dyDescent="0.2">
      <c r="A85" s="224" t="s">
        <v>134</v>
      </c>
      <c r="B85" s="225"/>
      <c r="C85" s="225"/>
      <c r="D85" s="225"/>
      <c r="E85" s="225"/>
      <c r="F85" s="225"/>
      <c r="G85" s="225"/>
      <c r="H85" s="226"/>
      <c r="I85" s="4">
        <v>77</v>
      </c>
      <c r="J85" s="134">
        <v>0</v>
      </c>
      <c r="K85" s="10">
        <v>0</v>
      </c>
    </row>
    <row r="86" spans="1:11" ht="12.75" customHeight="1" x14ac:dyDescent="0.2">
      <c r="A86" s="205" t="s">
        <v>135</v>
      </c>
      <c r="B86" s="206"/>
      <c r="C86" s="206"/>
      <c r="D86" s="206"/>
      <c r="E86" s="206"/>
      <c r="F86" s="206"/>
      <c r="G86" s="206"/>
      <c r="H86" s="207"/>
      <c r="I86" s="4">
        <v>78</v>
      </c>
      <c r="J86" s="134">
        <v>67711486</v>
      </c>
      <c r="K86" s="10">
        <v>49218042</v>
      </c>
    </row>
    <row r="87" spans="1:11" ht="12.75" customHeight="1" x14ac:dyDescent="0.2">
      <c r="A87" s="221" t="s">
        <v>136</v>
      </c>
      <c r="B87" s="222"/>
      <c r="C87" s="222"/>
      <c r="D87" s="222"/>
      <c r="E87" s="222"/>
      <c r="F87" s="222"/>
      <c r="G87" s="222"/>
      <c r="H87" s="223"/>
      <c r="I87" s="4">
        <v>79</v>
      </c>
      <c r="J87" s="9">
        <f>SUM(J88:J90)</f>
        <v>64126023.488034099</v>
      </c>
      <c r="K87" s="9">
        <f>SUM(K88:K90)</f>
        <v>70676049.298142523</v>
      </c>
    </row>
    <row r="88" spans="1:11" ht="12.75" customHeight="1" x14ac:dyDescent="0.2">
      <c r="A88" s="205" t="s">
        <v>137</v>
      </c>
      <c r="B88" s="206"/>
      <c r="C88" s="206"/>
      <c r="D88" s="206"/>
      <c r="E88" s="206"/>
      <c r="F88" s="206"/>
      <c r="G88" s="206"/>
      <c r="H88" s="207"/>
      <c r="I88" s="4">
        <v>80</v>
      </c>
      <c r="J88" s="134">
        <v>40465301.488034099</v>
      </c>
      <c r="K88" s="10">
        <v>42113020.305298418</v>
      </c>
    </row>
    <row r="89" spans="1:11" ht="12.75" customHeight="1" x14ac:dyDescent="0.2">
      <c r="A89" s="205" t="s">
        <v>138</v>
      </c>
      <c r="B89" s="206"/>
      <c r="C89" s="206"/>
      <c r="D89" s="206"/>
      <c r="E89" s="206"/>
      <c r="F89" s="206"/>
      <c r="G89" s="206"/>
      <c r="H89" s="207"/>
      <c r="I89" s="4">
        <v>81</v>
      </c>
      <c r="J89" s="134">
        <v>0</v>
      </c>
      <c r="K89" s="10">
        <v>0</v>
      </c>
    </row>
    <row r="90" spans="1:11" ht="12.75" customHeight="1" x14ac:dyDescent="0.2">
      <c r="A90" s="205" t="s">
        <v>139</v>
      </c>
      <c r="B90" s="206"/>
      <c r="C90" s="206"/>
      <c r="D90" s="206"/>
      <c r="E90" s="206"/>
      <c r="F90" s="206"/>
      <c r="G90" s="206"/>
      <c r="H90" s="207"/>
      <c r="I90" s="4">
        <v>82</v>
      </c>
      <c r="J90" s="134">
        <v>23660722</v>
      </c>
      <c r="K90" s="10">
        <v>28563028.992844105</v>
      </c>
    </row>
    <row r="91" spans="1:11" ht="12.75" customHeight="1" x14ac:dyDescent="0.2">
      <c r="A91" s="221" t="s">
        <v>140</v>
      </c>
      <c r="B91" s="222"/>
      <c r="C91" s="222"/>
      <c r="D91" s="222"/>
      <c r="E91" s="222"/>
      <c r="F91" s="222"/>
      <c r="G91" s="222"/>
      <c r="H91" s="223"/>
      <c r="I91" s="4">
        <v>83</v>
      </c>
      <c r="J91" s="9">
        <f>SUM(J92:J100)</f>
        <v>828320444.93991494</v>
      </c>
      <c r="K91" s="9">
        <f>SUM(K92:K100)</f>
        <v>1070478219.2515001</v>
      </c>
    </row>
    <row r="92" spans="1:11" ht="12.75" customHeight="1" x14ac:dyDescent="0.2">
      <c r="A92" s="205" t="s">
        <v>141</v>
      </c>
      <c r="B92" s="206"/>
      <c r="C92" s="206"/>
      <c r="D92" s="206"/>
      <c r="E92" s="206"/>
      <c r="F92" s="206"/>
      <c r="G92" s="206"/>
      <c r="H92" s="207"/>
      <c r="I92" s="4">
        <v>84</v>
      </c>
      <c r="J92" s="134">
        <v>0</v>
      </c>
      <c r="K92" s="10">
        <v>0</v>
      </c>
    </row>
    <row r="93" spans="1:11" ht="12.75" customHeight="1" x14ac:dyDescent="0.2">
      <c r="A93" s="205" t="s">
        <v>142</v>
      </c>
      <c r="B93" s="206"/>
      <c r="C93" s="206"/>
      <c r="D93" s="206"/>
      <c r="E93" s="206"/>
      <c r="F93" s="206"/>
      <c r="G93" s="206"/>
      <c r="H93" s="207"/>
      <c r="I93" s="4">
        <v>85</v>
      </c>
      <c r="J93" s="134">
        <v>0</v>
      </c>
      <c r="K93" s="10">
        <v>0</v>
      </c>
    </row>
    <row r="94" spans="1:11" ht="12.75" customHeight="1" x14ac:dyDescent="0.2">
      <c r="A94" s="205" t="s">
        <v>143</v>
      </c>
      <c r="B94" s="206"/>
      <c r="C94" s="206"/>
      <c r="D94" s="206"/>
      <c r="E94" s="206"/>
      <c r="F94" s="206"/>
      <c r="G94" s="206"/>
      <c r="H94" s="207"/>
      <c r="I94" s="4">
        <v>86</v>
      </c>
      <c r="J94" s="134">
        <v>752240469</v>
      </c>
      <c r="K94" s="10">
        <v>998535006.0778873</v>
      </c>
    </row>
    <row r="95" spans="1:11" ht="12.75" customHeight="1" x14ac:dyDescent="0.2">
      <c r="A95" s="205" t="s">
        <v>144</v>
      </c>
      <c r="B95" s="206"/>
      <c r="C95" s="206"/>
      <c r="D95" s="206"/>
      <c r="E95" s="206"/>
      <c r="F95" s="206"/>
      <c r="G95" s="206"/>
      <c r="H95" s="207"/>
      <c r="I95" s="4">
        <v>87</v>
      </c>
      <c r="J95" s="134">
        <v>0</v>
      </c>
      <c r="K95" s="10">
        <v>0</v>
      </c>
    </row>
    <row r="96" spans="1:11" ht="12.75" customHeight="1" x14ac:dyDescent="0.2">
      <c r="A96" s="205" t="s">
        <v>145</v>
      </c>
      <c r="B96" s="206"/>
      <c r="C96" s="206"/>
      <c r="D96" s="206"/>
      <c r="E96" s="206"/>
      <c r="F96" s="206"/>
      <c r="G96" s="206"/>
      <c r="H96" s="207"/>
      <c r="I96" s="4">
        <v>88</v>
      </c>
      <c r="J96" s="134">
        <v>0</v>
      </c>
      <c r="K96" s="10">
        <v>0</v>
      </c>
    </row>
    <row r="97" spans="1:11" ht="12.75" customHeight="1" x14ac:dyDescent="0.2">
      <c r="A97" s="205" t="s">
        <v>146</v>
      </c>
      <c r="B97" s="206"/>
      <c r="C97" s="206"/>
      <c r="D97" s="206"/>
      <c r="E97" s="206"/>
      <c r="F97" s="206"/>
      <c r="G97" s="206"/>
      <c r="H97" s="207"/>
      <c r="I97" s="4">
        <v>89</v>
      </c>
      <c r="J97" s="134">
        <v>0</v>
      </c>
      <c r="K97" s="10">
        <v>0</v>
      </c>
    </row>
    <row r="98" spans="1:11" ht="12.75" customHeight="1" x14ac:dyDescent="0.2">
      <c r="A98" s="205" t="s">
        <v>147</v>
      </c>
      <c r="B98" s="206"/>
      <c r="C98" s="206"/>
      <c r="D98" s="206"/>
      <c r="E98" s="206"/>
      <c r="F98" s="206"/>
      <c r="G98" s="206"/>
      <c r="H98" s="207"/>
      <c r="I98" s="4">
        <v>90</v>
      </c>
      <c r="J98" s="134">
        <v>0</v>
      </c>
      <c r="K98" s="10">
        <v>0</v>
      </c>
    </row>
    <row r="99" spans="1:11" ht="12.75" customHeight="1" x14ac:dyDescent="0.2">
      <c r="A99" s="205" t="s">
        <v>148</v>
      </c>
      <c r="B99" s="206"/>
      <c r="C99" s="206"/>
      <c r="D99" s="206"/>
      <c r="E99" s="206"/>
      <c r="F99" s="206"/>
      <c r="G99" s="206"/>
      <c r="H99" s="207"/>
      <c r="I99" s="4">
        <v>91</v>
      </c>
      <c r="J99" s="134">
        <v>19610829.939915001</v>
      </c>
      <c r="K99" s="10">
        <v>21179840</v>
      </c>
    </row>
    <row r="100" spans="1:11" ht="12.75" customHeight="1" x14ac:dyDescent="0.2">
      <c r="A100" s="205" t="s">
        <v>149</v>
      </c>
      <c r="B100" s="206"/>
      <c r="C100" s="206"/>
      <c r="D100" s="206"/>
      <c r="E100" s="206"/>
      <c r="F100" s="206"/>
      <c r="G100" s="206"/>
      <c r="H100" s="207"/>
      <c r="I100" s="4">
        <v>92</v>
      </c>
      <c r="J100" s="134">
        <v>56469146</v>
      </c>
      <c r="K100" s="10">
        <v>50763373.173612885</v>
      </c>
    </row>
    <row r="101" spans="1:11" ht="12.75" customHeight="1" x14ac:dyDescent="0.2">
      <c r="A101" s="221" t="s">
        <v>150</v>
      </c>
      <c r="B101" s="222"/>
      <c r="C101" s="222"/>
      <c r="D101" s="222"/>
      <c r="E101" s="222"/>
      <c r="F101" s="222"/>
      <c r="G101" s="222"/>
      <c r="H101" s="223"/>
      <c r="I101" s="4">
        <v>93</v>
      </c>
      <c r="J101" s="9">
        <f>SUM(J102:J113)</f>
        <v>1138653304.3531485</v>
      </c>
      <c r="K101" s="9">
        <f>SUM(K102:K113)</f>
        <v>1125024230.0316832</v>
      </c>
    </row>
    <row r="102" spans="1:11" ht="12.75" customHeight="1" x14ac:dyDescent="0.2">
      <c r="A102" s="205" t="s">
        <v>141</v>
      </c>
      <c r="B102" s="206"/>
      <c r="C102" s="206"/>
      <c r="D102" s="206"/>
      <c r="E102" s="206"/>
      <c r="F102" s="206"/>
      <c r="G102" s="206"/>
      <c r="H102" s="207"/>
      <c r="I102" s="4">
        <v>94</v>
      </c>
      <c r="J102" s="134">
        <v>0</v>
      </c>
      <c r="K102" s="10">
        <v>-0.32935025915503502</v>
      </c>
    </row>
    <row r="103" spans="1:11" ht="12.75" customHeight="1" x14ac:dyDescent="0.2">
      <c r="A103" s="205" t="s">
        <v>142</v>
      </c>
      <c r="B103" s="206"/>
      <c r="C103" s="206"/>
      <c r="D103" s="206"/>
      <c r="E103" s="206"/>
      <c r="F103" s="206"/>
      <c r="G103" s="206"/>
      <c r="H103" s="207"/>
      <c r="I103" s="4">
        <v>95</v>
      </c>
      <c r="J103" s="134">
        <v>498365</v>
      </c>
      <c r="K103" s="10">
        <v>324985</v>
      </c>
    </row>
    <row r="104" spans="1:11" ht="12.75" customHeight="1" x14ac:dyDescent="0.2">
      <c r="A104" s="205" t="s">
        <v>143</v>
      </c>
      <c r="B104" s="206"/>
      <c r="C104" s="206"/>
      <c r="D104" s="206"/>
      <c r="E104" s="206"/>
      <c r="F104" s="206"/>
      <c r="G104" s="206"/>
      <c r="H104" s="207"/>
      <c r="I104" s="4">
        <v>96</v>
      </c>
      <c r="J104" s="134">
        <v>466261658</v>
      </c>
      <c r="K104" s="10">
        <v>468614991.24084276</v>
      </c>
    </row>
    <row r="105" spans="1:11" ht="12.75" customHeight="1" x14ac:dyDescent="0.2">
      <c r="A105" s="205" t="s">
        <v>144</v>
      </c>
      <c r="B105" s="206"/>
      <c r="C105" s="206"/>
      <c r="D105" s="206"/>
      <c r="E105" s="206"/>
      <c r="F105" s="206"/>
      <c r="G105" s="206"/>
      <c r="H105" s="207"/>
      <c r="I105" s="4">
        <v>97</v>
      </c>
      <c r="J105" s="134">
        <v>1791268.7625833545</v>
      </c>
      <c r="K105" s="10">
        <v>1467220.9068213606</v>
      </c>
    </row>
    <row r="106" spans="1:11" ht="12.75" customHeight="1" x14ac:dyDescent="0.2">
      <c r="A106" s="205" t="s">
        <v>145</v>
      </c>
      <c r="B106" s="206"/>
      <c r="C106" s="206"/>
      <c r="D106" s="206"/>
      <c r="E106" s="206"/>
      <c r="F106" s="206"/>
      <c r="G106" s="206"/>
      <c r="H106" s="207"/>
      <c r="I106" s="4">
        <v>98</v>
      </c>
      <c r="J106" s="134">
        <v>565431047</v>
      </c>
      <c r="K106" s="10">
        <v>562744196.35417938</v>
      </c>
    </row>
    <row r="107" spans="1:11" ht="12.75" customHeight="1" x14ac:dyDescent="0.2">
      <c r="A107" s="205" t="s">
        <v>146</v>
      </c>
      <c r="B107" s="206"/>
      <c r="C107" s="206"/>
      <c r="D107" s="206"/>
      <c r="E107" s="206"/>
      <c r="F107" s="206"/>
      <c r="G107" s="206"/>
      <c r="H107" s="207"/>
      <c r="I107" s="4">
        <v>99</v>
      </c>
      <c r="J107" s="134">
        <v>0</v>
      </c>
      <c r="K107" s="10">
        <v>0</v>
      </c>
    </row>
    <row r="108" spans="1:11" ht="12.75" customHeight="1" x14ac:dyDescent="0.2">
      <c r="A108" s="205" t="s">
        <v>147</v>
      </c>
      <c r="B108" s="206"/>
      <c r="C108" s="206"/>
      <c r="D108" s="206"/>
      <c r="E108" s="206"/>
      <c r="F108" s="206"/>
      <c r="G108" s="206"/>
      <c r="H108" s="207"/>
      <c r="I108" s="4">
        <v>100</v>
      </c>
      <c r="J108" s="134">
        <v>0</v>
      </c>
      <c r="K108" s="10">
        <v>0</v>
      </c>
    </row>
    <row r="109" spans="1:11" ht="12.75" customHeight="1" x14ac:dyDescent="0.2">
      <c r="A109" s="205" t="s">
        <v>151</v>
      </c>
      <c r="B109" s="206"/>
      <c r="C109" s="206"/>
      <c r="D109" s="206"/>
      <c r="E109" s="206"/>
      <c r="F109" s="206"/>
      <c r="G109" s="206"/>
      <c r="H109" s="207"/>
      <c r="I109" s="4">
        <v>101</v>
      </c>
      <c r="J109" s="134">
        <v>82743485.123975128</v>
      </c>
      <c r="K109" s="10">
        <v>71839909.736774892</v>
      </c>
    </row>
    <row r="110" spans="1:11" ht="12.75" customHeight="1" x14ac:dyDescent="0.2">
      <c r="A110" s="205" t="s">
        <v>152</v>
      </c>
      <c r="B110" s="206"/>
      <c r="C110" s="206"/>
      <c r="D110" s="206"/>
      <c r="E110" s="206"/>
      <c r="F110" s="206"/>
      <c r="G110" s="206"/>
      <c r="H110" s="207"/>
      <c r="I110" s="4">
        <v>102</v>
      </c>
      <c r="J110" s="134">
        <v>15198957.73242211</v>
      </c>
      <c r="K110" s="10">
        <v>14613899.691548169</v>
      </c>
    </row>
    <row r="111" spans="1:11" ht="12.75" customHeight="1" x14ac:dyDescent="0.2">
      <c r="A111" s="205" t="s">
        <v>153</v>
      </c>
      <c r="B111" s="206"/>
      <c r="C111" s="206"/>
      <c r="D111" s="206"/>
      <c r="E111" s="206"/>
      <c r="F111" s="206"/>
      <c r="G111" s="206"/>
      <c r="H111" s="207"/>
      <c r="I111" s="4">
        <v>103</v>
      </c>
      <c r="J111" s="134">
        <v>1395499.4865463399</v>
      </c>
      <c r="K111" s="10">
        <v>1198262.5165635601</v>
      </c>
    </row>
    <row r="112" spans="1:11" ht="12.75" customHeight="1" x14ac:dyDescent="0.2">
      <c r="A112" s="205" t="s">
        <v>154</v>
      </c>
      <c r="B112" s="206"/>
      <c r="C112" s="206"/>
      <c r="D112" s="206"/>
      <c r="E112" s="206"/>
      <c r="F112" s="206"/>
      <c r="G112" s="206"/>
      <c r="H112" s="207"/>
      <c r="I112" s="4">
        <v>104</v>
      </c>
      <c r="J112" s="134">
        <v>0</v>
      </c>
      <c r="K112" s="10">
        <v>0</v>
      </c>
    </row>
    <row r="113" spans="1:11" ht="12.75" customHeight="1" x14ac:dyDescent="0.2">
      <c r="A113" s="205" t="s">
        <v>155</v>
      </c>
      <c r="B113" s="206"/>
      <c r="C113" s="206"/>
      <c r="D113" s="206"/>
      <c r="E113" s="206"/>
      <c r="F113" s="206"/>
      <c r="G113" s="206"/>
      <c r="H113" s="207"/>
      <c r="I113" s="4">
        <v>105</v>
      </c>
      <c r="J113" s="134">
        <v>5333023.2476214804</v>
      </c>
      <c r="K113" s="10">
        <v>4220764.9143034173</v>
      </c>
    </row>
    <row r="114" spans="1:11" ht="12.75" customHeight="1" x14ac:dyDescent="0.2">
      <c r="A114" s="221" t="s">
        <v>156</v>
      </c>
      <c r="B114" s="222"/>
      <c r="C114" s="222"/>
      <c r="D114" s="222"/>
      <c r="E114" s="222"/>
      <c r="F114" s="222"/>
      <c r="G114" s="222"/>
      <c r="H114" s="223"/>
      <c r="I114" s="4">
        <v>106</v>
      </c>
      <c r="J114" s="10">
        <v>96895061.237099737</v>
      </c>
      <c r="K114" s="10">
        <v>93154657.826131523</v>
      </c>
    </row>
    <row r="115" spans="1:11" ht="12.75" customHeight="1" x14ac:dyDescent="0.2">
      <c r="A115" s="221" t="s">
        <v>157</v>
      </c>
      <c r="B115" s="222"/>
      <c r="C115" s="222"/>
      <c r="D115" s="222"/>
      <c r="E115" s="222"/>
      <c r="F115" s="222"/>
      <c r="G115" s="222"/>
      <c r="H115" s="223"/>
      <c r="I115" s="4">
        <v>107</v>
      </c>
      <c r="J115" s="9">
        <f>SUM(J70,J87,J91,J101,J114)</f>
        <v>4945750519.8311949</v>
      </c>
      <c r="K115" s="9">
        <f>K70+K87+K91+K101+K114</f>
        <v>5285727544.3124657</v>
      </c>
    </row>
    <row r="116" spans="1:11" ht="12.75" customHeight="1" x14ac:dyDescent="0.2">
      <c r="A116" s="235" t="s">
        <v>158</v>
      </c>
      <c r="B116" s="236"/>
      <c r="C116" s="236"/>
      <c r="D116" s="236"/>
      <c r="E116" s="236"/>
      <c r="F116" s="236"/>
      <c r="G116" s="236"/>
      <c r="H116" s="237"/>
      <c r="I116" s="5">
        <v>108</v>
      </c>
      <c r="J116" s="135">
        <v>1584979434.1864619</v>
      </c>
      <c r="K116" s="11">
        <v>2026863879.387373</v>
      </c>
    </row>
    <row r="117" spans="1:11" ht="12.75" customHeight="1" x14ac:dyDescent="0.2">
      <c r="A117" s="230" t="s">
        <v>159</v>
      </c>
      <c r="B117" s="238"/>
      <c r="C117" s="238"/>
      <c r="D117" s="238"/>
      <c r="E117" s="238"/>
      <c r="F117" s="238"/>
      <c r="G117" s="238"/>
      <c r="H117" s="238"/>
      <c r="I117" s="239"/>
      <c r="J117" s="239"/>
      <c r="K117" s="240"/>
    </row>
    <row r="118" spans="1:11" ht="12.75" customHeight="1" x14ac:dyDescent="0.2">
      <c r="A118" s="218" t="s">
        <v>160</v>
      </c>
      <c r="B118" s="219"/>
      <c r="C118" s="219"/>
      <c r="D118" s="219"/>
      <c r="E118" s="219"/>
      <c r="F118" s="219"/>
      <c r="G118" s="219"/>
      <c r="H118" s="219"/>
      <c r="I118" s="241"/>
      <c r="J118" s="241"/>
      <c r="K118" s="242"/>
    </row>
    <row r="119" spans="1:11" ht="12.75" customHeight="1" x14ac:dyDescent="0.2">
      <c r="A119" s="205" t="s">
        <v>161</v>
      </c>
      <c r="B119" s="206"/>
      <c r="C119" s="206"/>
      <c r="D119" s="206"/>
      <c r="E119" s="206"/>
      <c r="F119" s="206"/>
      <c r="G119" s="206"/>
      <c r="H119" s="207"/>
      <c r="I119" s="4">
        <v>109</v>
      </c>
      <c r="J119" s="10">
        <f>J70-J120</f>
        <v>2750044199.8129973</v>
      </c>
      <c r="K119" s="10">
        <f>K70-K120</f>
        <v>2877176345.9050083</v>
      </c>
    </row>
    <row r="120" spans="1:11" ht="12.75" customHeight="1" x14ac:dyDescent="0.2">
      <c r="A120" s="243" t="s">
        <v>162</v>
      </c>
      <c r="B120" s="244"/>
      <c r="C120" s="244"/>
      <c r="D120" s="244"/>
      <c r="E120" s="244"/>
      <c r="F120" s="244"/>
      <c r="G120" s="244"/>
      <c r="H120" s="245"/>
      <c r="I120" s="7">
        <v>110</v>
      </c>
      <c r="J120" s="11">
        <f>J86</f>
        <v>67711486</v>
      </c>
      <c r="K120" s="11">
        <f>K86</f>
        <v>49218042</v>
      </c>
    </row>
    <row r="121" spans="1:11" x14ac:dyDescent="0.2">
      <c r="A121" s="1"/>
      <c r="B121" s="1"/>
      <c r="C121" s="1"/>
      <c r="D121" s="1"/>
      <c r="E121" s="1"/>
      <c r="F121" s="1"/>
      <c r="G121" s="1"/>
      <c r="H121" s="1"/>
      <c r="I121" s="2"/>
      <c r="J121" s="116"/>
      <c r="K121" s="3"/>
    </row>
    <row r="122" spans="1:11" x14ac:dyDescent="0.2">
      <c r="A122" s="233"/>
      <c r="B122" s="234"/>
      <c r="C122" s="234"/>
      <c r="D122" s="234"/>
      <c r="E122" s="234"/>
      <c r="F122" s="234"/>
      <c r="G122" s="234"/>
      <c r="H122" s="234"/>
      <c r="I122" s="234"/>
      <c r="J122" s="234"/>
      <c r="K122" s="234"/>
    </row>
    <row r="123" spans="1:11" x14ac:dyDescent="0.2">
      <c r="A123" s="233"/>
      <c r="B123" s="234"/>
      <c r="C123" s="234"/>
      <c r="D123" s="234"/>
      <c r="E123" s="234"/>
      <c r="F123" s="234"/>
      <c r="G123" s="234"/>
      <c r="H123" s="234"/>
      <c r="I123" s="234"/>
      <c r="J123" s="234"/>
      <c r="K123" s="234"/>
    </row>
  </sheetData>
  <mergeCells count="121">
    <mergeCell ref="A106:H106"/>
    <mergeCell ref="A100:H100"/>
    <mergeCell ref="A101:H101"/>
    <mergeCell ref="A102:H102"/>
    <mergeCell ref="A103:H103"/>
    <mergeCell ref="A104:H104"/>
    <mergeCell ref="A105:H105"/>
    <mergeCell ref="A123:K123"/>
    <mergeCell ref="A116:H116"/>
    <mergeCell ref="A117:K117"/>
    <mergeCell ref="A118:K118"/>
    <mergeCell ref="A119:H119"/>
    <mergeCell ref="A110:H110"/>
    <mergeCell ref="A122:K122"/>
    <mergeCell ref="A112:H112"/>
    <mergeCell ref="A113:H113"/>
    <mergeCell ref="A120:H120"/>
    <mergeCell ref="A107:H107"/>
    <mergeCell ref="A108:H108"/>
    <mergeCell ref="A109:H109"/>
    <mergeCell ref="A114:H114"/>
    <mergeCell ref="A115:H115"/>
    <mergeCell ref="A111:H111"/>
    <mergeCell ref="A98:H98"/>
    <mergeCell ref="A99:H99"/>
    <mergeCell ref="A84:H84"/>
    <mergeCell ref="A85:H85"/>
    <mergeCell ref="A86:H86"/>
    <mergeCell ref="A87:H87"/>
    <mergeCell ref="A88:H88"/>
    <mergeCell ref="A89:H89"/>
    <mergeCell ref="A90:H90"/>
    <mergeCell ref="A91:H91"/>
    <mergeCell ref="A92:H92"/>
    <mergeCell ref="A93:H93"/>
    <mergeCell ref="A94:H94"/>
    <mergeCell ref="A95:H95"/>
    <mergeCell ref="A96:H96"/>
    <mergeCell ref="A97:H97"/>
    <mergeCell ref="A82:H82"/>
    <mergeCell ref="A83:H83"/>
    <mergeCell ref="A68:H68"/>
    <mergeCell ref="A69:K69"/>
    <mergeCell ref="A70:H70"/>
    <mergeCell ref="A71:H71"/>
    <mergeCell ref="A72:H72"/>
    <mergeCell ref="A73:H73"/>
    <mergeCell ref="A74:H74"/>
    <mergeCell ref="A75:H75"/>
    <mergeCell ref="A76:H76"/>
    <mergeCell ref="A77:H77"/>
    <mergeCell ref="A78:H78"/>
    <mergeCell ref="A79:H79"/>
    <mergeCell ref="A80:H80"/>
    <mergeCell ref="A81:H81"/>
    <mergeCell ref="A66:H66"/>
    <mergeCell ref="A67:H67"/>
    <mergeCell ref="A52:H52"/>
    <mergeCell ref="A53:H53"/>
    <mergeCell ref="A54:H54"/>
    <mergeCell ref="A55:H55"/>
    <mergeCell ref="A56:H56"/>
    <mergeCell ref="A57:H57"/>
    <mergeCell ref="A58:H58"/>
    <mergeCell ref="A59:H59"/>
    <mergeCell ref="A60:H60"/>
    <mergeCell ref="A61:H61"/>
    <mergeCell ref="A62:H62"/>
    <mergeCell ref="A63:H63"/>
    <mergeCell ref="A64:H64"/>
    <mergeCell ref="A65:H65"/>
    <mergeCell ref="A50:H50"/>
    <mergeCell ref="A51:H51"/>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34:H34"/>
    <mergeCell ref="A35:H35"/>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1:K1"/>
    <mergeCell ref="A2:K2"/>
    <mergeCell ref="A18:H18"/>
    <mergeCell ref="A19:H19"/>
    <mergeCell ref="A4:K4"/>
    <mergeCell ref="A5:H5"/>
    <mergeCell ref="A6:H6"/>
    <mergeCell ref="A7:K7"/>
    <mergeCell ref="A8:H8"/>
    <mergeCell ref="A15:H15"/>
    <mergeCell ref="A16:H16"/>
    <mergeCell ref="A17:H17"/>
    <mergeCell ref="A9:H9"/>
    <mergeCell ref="A10:H10"/>
    <mergeCell ref="A11:H11"/>
    <mergeCell ref="A12:H12"/>
    <mergeCell ref="A13:H13"/>
    <mergeCell ref="A14:H14"/>
  </mergeCells>
  <phoneticPr fontId="3" type="noConversion"/>
  <dataValidations count="6">
    <dataValidation type="whole" operator="notEqual" allowBlank="1" showInputMessage="1" showErrorMessage="1" errorTitle="Pogrešan unos" error="Mogu se unijeti samo cjelobrojne vrijednosti." sqref="J120:K120 J86:K86">
      <formula1>999999999999</formula1>
    </dataValidation>
    <dataValidation type="whole" operator="notEqual" allowBlank="1" showInputMessage="1" showErrorMessage="1" errorTitle="Pogrešan unos" error="Mogu se unijeti samo cjelobrojne pozitivne ili negativne vrijednosti." sqref="J70:K70">
      <formula1>999999999999</formula1>
    </dataValidation>
    <dataValidation type="whole" operator="notEqual" allowBlank="1" showInputMessage="1" showErrorMessage="1" errorTitle="Pogrešan unos" error="Mogu se unijeti samo cjelobrojne pozitivne ili negativne vrijednosti." sqref="J72:K72">
      <formula1>9999999999</formula1>
    </dataValidation>
    <dataValidation type="whole" operator="notEqual" allowBlank="1" showInputMessage="1" showErrorMessage="1" errorTitle="Pogrešan unos" error="Mogu se unijeti samo cjelobrojne vrijednosti. Ova AOP oznaka može se unijeti i s negativnim predznakom" sqref="K79">
      <formula1>9999999999</formula1>
    </dataValidation>
    <dataValidation type="whole" operator="greaterThanOrEqual" allowBlank="1" showInputMessage="1" showErrorMessage="1" errorTitle="Pogrešan unos" error="Mogu se unijeti samo cjelobrojne pozitivne vrijednosti." sqref="J8:K68 J71:K71 J73:K78 J87:K116 J80:K85">
      <formula1>0</formula1>
    </dataValidation>
    <dataValidation operator="notEqual" allowBlank="1" showInputMessage="1" showErrorMessage="1" errorTitle="Pogrešan unos" error="Mogu se unijeti samo cjelobrojne vrijednosti. Ova AOP oznaka može se unijeti i s negativnim predznakom" sqref="J79"/>
  </dataValidations>
  <printOptions horizontalCentered="1"/>
  <pageMargins left="0.19685039370078741" right="0.19685039370078741" top="0.59055118110236227" bottom="0.19685039370078741" header="0.51181102362204722" footer="0.51181102362204722"/>
  <pageSetup paperSize="9" scale="84" orientation="portrait" r:id="rId1"/>
  <headerFooter alignWithMargins="0"/>
  <rowBreaks count="1" manualBreakCount="1">
    <brk id="68" max="10" man="1"/>
  </rowBreaks>
  <ignoredErrors>
    <ignoredError sqref="K119:K12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N75"/>
  <sheetViews>
    <sheetView showGridLines="0" zoomScale="110" zoomScaleNormal="110" zoomScaleSheetLayoutView="110" workbookViewId="0">
      <selection activeCell="M71" sqref="M71:M72"/>
    </sheetView>
  </sheetViews>
  <sheetFormatPr defaultRowHeight="12.75" x14ac:dyDescent="0.2"/>
  <cols>
    <col min="4" max="5" width="9.140625" customWidth="1"/>
    <col min="6" max="6" width="4.140625" customWidth="1"/>
    <col min="7" max="7" width="9.140625" customWidth="1"/>
    <col min="8" max="8" width="28" customWidth="1"/>
    <col min="9" max="9" width="4.7109375" customWidth="1"/>
    <col min="10" max="10" width="10.85546875" style="71" bestFit="1" customWidth="1"/>
    <col min="11" max="11" width="11.140625" style="71" bestFit="1" customWidth="1"/>
    <col min="12" max="12" width="10.85546875" style="71" bestFit="1" customWidth="1"/>
    <col min="13" max="13" width="11.140625" style="71" bestFit="1" customWidth="1"/>
    <col min="14" max="14" width="10.140625" style="113" bestFit="1" customWidth="1"/>
  </cols>
  <sheetData>
    <row r="1" spans="1:14" ht="12.75" customHeight="1" x14ac:dyDescent="0.2">
      <c r="A1" s="203" t="s">
        <v>303</v>
      </c>
      <c r="B1" s="203"/>
      <c r="C1" s="203"/>
      <c r="D1" s="203"/>
      <c r="E1" s="203"/>
      <c r="F1" s="203"/>
      <c r="G1" s="203"/>
      <c r="H1" s="203"/>
      <c r="I1" s="203"/>
      <c r="J1" s="203"/>
      <c r="K1" s="203"/>
      <c r="L1" s="203"/>
      <c r="M1" s="203"/>
    </row>
    <row r="2" spans="1:14" ht="12.75" customHeight="1" x14ac:dyDescent="0.2">
      <c r="A2" s="204" t="s">
        <v>324</v>
      </c>
      <c r="B2" s="204"/>
      <c r="C2" s="204"/>
      <c r="D2" s="204"/>
      <c r="E2" s="204"/>
      <c r="F2" s="204"/>
      <c r="G2" s="204"/>
      <c r="H2" s="204"/>
      <c r="I2" s="204"/>
      <c r="J2" s="204"/>
      <c r="K2" s="204"/>
      <c r="L2" s="204"/>
      <c r="M2" s="204"/>
    </row>
    <row r="3" spans="1:14" ht="11.25" customHeight="1" x14ac:dyDescent="0.2">
      <c r="A3" s="94"/>
      <c r="B3" s="94"/>
      <c r="C3" s="94"/>
      <c r="D3" s="94"/>
      <c r="E3" s="94"/>
      <c r="F3" s="94"/>
      <c r="G3" s="94"/>
      <c r="H3" s="94"/>
      <c r="I3" s="94"/>
      <c r="J3" s="94"/>
      <c r="K3" s="94"/>
      <c r="L3" s="94"/>
      <c r="M3" s="94"/>
    </row>
    <row r="4" spans="1:14" ht="12.75" customHeight="1" x14ac:dyDescent="0.2">
      <c r="A4" s="265" t="s">
        <v>308</v>
      </c>
      <c r="B4" s="266"/>
      <c r="C4" s="266"/>
      <c r="D4" s="266"/>
      <c r="E4" s="266"/>
      <c r="F4" s="266"/>
      <c r="G4" s="266"/>
      <c r="H4" s="266"/>
      <c r="I4" s="266"/>
      <c r="J4" s="266"/>
      <c r="K4" s="266"/>
      <c r="L4" s="266"/>
      <c r="M4" s="267"/>
    </row>
    <row r="5" spans="1:14" ht="36.75" thickBot="1" x14ac:dyDescent="0.25">
      <c r="A5" s="268" t="s">
        <v>55</v>
      </c>
      <c r="B5" s="268"/>
      <c r="C5" s="268"/>
      <c r="D5" s="268"/>
      <c r="E5" s="268"/>
      <c r="F5" s="268"/>
      <c r="G5" s="268"/>
      <c r="H5" s="268"/>
      <c r="I5" s="112" t="s">
        <v>56</v>
      </c>
      <c r="J5" s="269" t="s">
        <v>298</v>
      </c>
      <c r="K5" s="270"/>
      <c r="L5" s="269" t="s">
        <v>164</v>
      </c>
      <c r="M5" s="270"/>
    </row>
    <row r="6" spans="1:14" ht="13.5" thickBot="1" x14ac:dyDescent="0.25">
      <c r="A6" s="262"/>
      <c r="B6" s="263"/>
      <c r="C6" s="263"/>
      <c r="D6" s="263"/>
      <c r="E6" s="263"/>
      <c r="F6" s="263"/>
      <c r="G6" s="263"/>
      <c r="H6" s="264"/>
      <c r="I6" s="88"/>
      <c r="J6" s="89" t="s">
        <v>305</v>
      </c>
      <c r="K6" s="90" t="s">
        <v>304</v>
      </c>
      <c r="L6" s="89" t="s">
        <v>305</v>
      </c>
      <c r="M6" s="90" t="s">
        <v>304</v>
      </c>
    </row>
    <row r="7" spans="1:14" x14ac:dyDescent="0.2">
      <c r="A7" s="214">
        <v>1</v>
      </c>
      <c r="B7" s="214"/>
      <c r="C7" s="214"/>
      <c r="D7" s="214"/>
      <c r="E7" s="214"/>
      <c r="F7" s="214"/>
      <c r="G7" s="214"/>
      <c r="H7" s="214"/>
      <c r="I7" s="64">
        <v>2</v>
      </c>
      <c r="J7" s="111">
        <v>3</v>
      </c>
      <c r="K7" s="111">
        <v>4</v>
      </c>
      <c r="L7" s="111">
        <v>5</v>
      </c>
      <c r="M7" s="111">
        <v>6</v>
      </c>
    </row>
    <row r="8" spans="1:14" x14ac:dyDescent="0.2">
      <c r="A8" s="218" t="s">
        <v>165</v>
      </c>
      <c r="B8" s="219"/>
      <c r="C8" s="219"/>
      <c r="D8" s="219"/>
      <c r="E8" s="219"/>
      <c r="F8" s="219"/>
      <c r="G8" s="219"/>
      <c r="H8" s="220"/>
      <c r="I8" s="6">
        <v>111</v>
      </c>
      <c r="J8" s="127">
        <f>SUM(J9:J10)</f>
        <v>3835319091.210907</v>
      </c>
      <c r="K8" s="13">
        <f>SUM(K9:K10)</f>
        <v>1302226760.210907</v>
      </c>
      <c r="L8" s="127">
        <f>SUM(L9:L10)</f>
        <v>4260371869.9079947</v>
      </c>
      <c r="M8" s="13">
        <f>SUM(M9:M10)</f>
        <v>1174905778.1080813</v>
      </c>
      <c r="N8" s="87"/>
    </row>
    <row r="9" spans="1:14" x14ac:dyDescent="0.2">
      <c r="A9" s="221" t="s">
        <v>166</v>
      </c>
      <c r="B9" s="222"/>
      <c r="C9" s="222"/>
      <c r="D9" s="222"/>
      <c r="E9" s="222"/>
      <c r="F9" s="222"/>
      <c r="G9" s="222"/>
      <c r="H9" s="223"/>
      <c r="I9" s="4">
        <v>112</v>
      </c>
      <c r="J9" s="137">
        <v>3626795458</v>
      </c>
      <c r="K9" s="10">
        <v>1164625535</v>
      </c>
      <c r="L9" s="91">
        <v>4185521111.4890909</v>
      </c>
      <c r="M9" s="91">
        <v>1154676710.8423243</v>
      </c>
      <c r="N9" s="87"/>
    </row>
    <row r="10" spans="1:14" x14ac:dyDescent="0.2">
      <c r="A10" s="221" t="s">
        <v>167</v>
      </c>
      <c r="B10" s="222"/>
      <c r="C10" s="222"/>
      <c r="D10" s="222"/>
      <c r="E10" s="222"/>
      <c r="F10" s="222"/>
      <c r="G10" s="222"/>
      <c r="H10" s="223"/>
      <c r="I10" s="4">
        <v>113</v>
      </c>
      <c r="J10" s="134">
        <v>208523633.21090686</v>
      </c>
      <c r="K10" s="10">
        <v>137601225.21090686</v>
      </c>
      <c r="L10" s="10">
        <v>74850758.418903768</v>
      </c>
      <c r="M10" s="91">
        <v>20229067.265756987</v>
      </c>
      <c r="N10" s="87"/>
    </row>
    <row r="11" spans="1:14" x14ac:dyDescent="0.2">
      <c r="A11" s="221" t="s">
        <v>168</v>
      </c>
      <c r="B11" s="222"/>
      <c r="C11" s="222"/>
      <c r="D11" s="222"/>
      <c r="E11" s="222"/>
      <c r="F11" s="222"/>
      <c r="G11" s="222"/>
      <c r="H11" s="223"/>
      <c r="I11" s="4">
        <v>114</v>
      </c>
      <c r="J11" s="131">
        <f>J12+J13+J17+J21+J22+J23+J26+J27</f>
        <v>3527886902.6157084</v>
      </c>
      <c r="K11" s="9">
        <f>K12+K13+K17+K21+K22+K23+K26+K27</f>
        <v>1176340000.6157086</v>
      </c>
      <c r="L11" s="131">
        <f>L12+L13+L17+L21+L22+L23+L26+L27</f>
        <v>4015456172.4326186</v>
      </c>
      <c r="M11" s="9">
        <f>M12+M13+M17+M21+M22+M23+M26+M27</f>
        <v>1121562016.9391384</v>
      </c>
      <c r="N11" s="87"/>
    </row>
    <row r="12" spans="1:14" x14ac:dyDescent="0.2">
      <c r="A12" s="221" t="s">
        <v>297</v>
      </c>
      <c r="B12" s="222"/>
      <c r="C12" s="222"/>
      <c r="D12" s="222"/>
      <c r="E12" s="222"/>
      <c r="F12" s="222"/>
      <c r="G12" s="222"/>
      <c r="H12" s="223"/>
      <c r="I12" s="4">
        <v>115</v>
      </c>
      <c r="J12" s="137">
        <v>5444665</v>
      </c>
      <c r="K12" s="10">
        <v>40279192</v>
      </c>
      <c r="L12" s="91">
        <v>-17957004.125520002</v>
      </c>
      <c r="M12" s="91">
        <v>45583094.295919999</v>
      </c>
      <c r="N12" s="87"/>
    </row>
    <row r="13" spans="1:14" x14ac:dyDescent="0.2">
      <c r="A13" s="221" t="s">
        <v>169</v>
      </c>
      <c r="B13" s="222"/>
      <c r="C13" s="222"/>
      <c r="D13" s="222"/>
      <c r="E13" s="222"/>
      <c r="F13" s="222"/>
      <c r="G13" s="222"/>
      <c r="H13" s="223"/>
      <c r="I13" s="4">
        <v>116</v>
      </c>
      <c r="J13" s="131">
        <f>SUM(J14:J16)</f>
        <v>2313448956.1260419</v>
      </c>
      <c r="K13" s="9">
        <f>SUM(K14:K16)</f>
        <v>716809596.12604189</v>
      </c>
      <c r="L13" s="131">
        <f>SUM(L14:L16)</f>
        <v>2656194727.670723</v>
      </c>
      <c r="M13" s="9">
        <f>SUM(M14:M16)</f>
        <v>691446833.14251447</v>
      </c>
      <c r="N13" s="87"/>
    </row>
    <row r="14" spans="1:14" x14ac:dyDescent="0.2">
      <c r="A14" s="205" t="s">
        <v>170</v>
      </c>
      <c r="B14" s="206"/>
      <c r="C14" s="206"/>
      <c r="D14" s="206"/>
      <c r="E14" s="206"/>
      <c r="F14" s="206"/>
      <c r="G14" s="206"/>
      <c r="H14" s="207"/>
      <c r="I14" s="4">
        <v>117</v>
      </c>
      <c r="J14" s="137">
        <v>1195070235.141372</v>
      </c>
      <c r="K14" s="10">
        <v>376299129.14137197</v>
      </c>
      <c r="L14" s="91">
        <v>1458521578.4708991</v>
      </c>
      <c r="M14" s="91">
        <v>361890933.11734271</v>
      </c>
      <c r="N14" s="87"/>
    </row>
    <row r="15" spans="1:14" x14ac:dyDescent="0.2">
      <c r="A15" s="205" t="s">
        <v>171</v>
      </c>
      <c r="B15" s="206"/>
      <c r="C15" s="206"/>
      <c r="D15" s="206"/>
      <c r="E15" s="206"/>
      <c r="F15" s="206"/>
      <c r="G15" s="206"/>
      <c r="H15" s="207"/>
      <c r="I15" s="4">
        <v>118</v>
      </c>
      <c r="J15" s="137">
        <v>611275288.73118997</v>
      </c>
      <c r="K15" s="10">
        <v>164842424.73118997</v>
      </c>
      <c r="L15" s="91">
        <v>597018805.60890949</v>
      </c>
      <c r="M15" s="91">
        <v>158359697.83896548</v>
      </c>
      <c r="N15" s="87"/>
    </row>
    <row r="16" spans="1:14" x14ac:dyDescent="0.2">
      <c r="A16" s="205" t="s">
        <v>172</v>
      </c>
      <c r="B16" s="206"/>
      <c r="C16" s="206"/>
      <c r="D16" s="206"/>
      <c r="E16" s="206"/>
      <c r="F16" s="206"/>
      <c r="G16" s="206"/>
      <c r="H16" s="207"/>
      <c r="I16" s="4">
        <v>119</v>
      </c>
      <c r="J16" s="137">
        <v>507103432.25347996</v>
      </c>
      <c r="K16" s="10">
        <v>175668042.25347996</v>
      </c>
      <c r="L16" s="91">
        <v>600654343.59091401</v>
      </c>
      <c r="M16" s="91">
        <v>171196202.18620622</v>
      </c>
      <c r="N16" s="87"/>
    </row>
    <row r="17" spans="1:14" x14ac:dyDescent="0.2">
      <c r="A17" s="221" t="s">
        <v>173</v>
      </c>
      <c r="B17" s="222"/>
      <c r="C17" s="222"/>
      <c r="D17" s="222"/>
      <c r="E17" s="222"/>
      <c r="F17" s="222"/>
      <c r="G17" s="222"/>
      <c r="H17" s="223"/>
      <c r="I17" s="4">
        <v>120</v>
      </c>
      <c r="J17" s="131">
        <f>SUM(J18:J20)</f>
        <v>687037665</v>
      </c>
      <c r="K17" s="9">
        <f>SUM(K18:K20)</f>
        <v>201919827</v>
      </c>
      <c r="L17" s="131">
        <f>SUM(L18:L20)</f>
        <v>820399504.21399999</v>
      </c>
      <c r="M17" s="9">
        <f>SUM(M18:M20)</f>
        <v>205493001.68683204</v>
      </c>
      <c r="N17" s="87"/>
    </row>
    <row r="18" spans="1:14" x14ac:dyDescent="0.2">
      <c r="A18" s="205" t="s">
        <v>174</v>
      </c>
      <c r="B18" s="206"/>
      <c r="C18" s="206"/>
      <c r="D18" s="206"/>
      <c r="E18" s="206"/>
      <c r="F18" s="206"/>
      <c r="G18" s="206"/>
      <c r="H18" s="207"/>
      <c r="I18" s="4">
        <v>121</v>
      </c>
      <c r="J18" s="137">
        <v>412490533</v>
      </c>
      <c r="K18" s="10">
        <v>120158909</v>
      </c>
      <c r="L18" s="91">
        <v>484145575.98635805</v>
      </c>
      <c r="M18" s="91">
        <v>125017843.20152605</v>
      </c>
      <c r="N18" s="87"/>
    </row>
    <row r="19" spans="1:14" x14ac:dyDescent="0.2">
      <c r="A19" s="205" t="s">
        <v>175</v>
      </c>
      <c r="B19" s="206"/>
      <c r="C19" s="206"/>
      <c r="D19" s="206"/>
      <c r="E19" s="206"/>
      <c r="F19" s="206"/>
      <c r="G19" s="206"/>
      <c r="H19" s="207"/>
      <c r="I19" s="4">
        <v>122</v>
      </c>
      <c r="J19" s="137">
        <v>177233391</v>
      </c>
      <c r="K19" s="10">
        <v>53498892</v>
      </c>
      <c r="L19" s="91">
        <v>221205859.43682599</v>
      </c>
      <c r="M19" s="91">
        <v>51817749.46223399</v>
      </c>
      <c r="N19" s="87"/>
    </row>
    <row r="20" spans="1:14" x14ac:dyDescent="0.2">
      <c r="A20" s="205" t="s">
        <v>176</v>
      </c>
      <c r="B20" s="206"/>
      <c r="C20" s="206"/>
      <c r="D20" s="206"/>
      <c r="E20" s="206"/>
      <c r="F20" s="206"/>
      <c r="G20" s="206"/>
      <c r="H20" s="207"/>
      <c r="I20" s="4">
        <v>123</v>
      </c>
      <c r="J20" s="137">
        <v>97313741</v>
      </c>
      <c r="K20" s="10">
        <v>28262026</v>
      </c>
      <c r="L20" s="91">
        <v>115048068.79081601</v>
      </c>
      <c r="M20" s="91">
        <v>28657409.023072004</v>
      </c>
      <c r="N20" s="87"/>
    </row>
    <row r="21" spans="1:14" x14ac:dyDescent="0.2">
      <c r="A21" s="221" t="s">
        <v>177</v>
      </c>
      <c r="B21" s="222"/>
      <c r="C21" s="222"/>
      <c r="D21" s="222"/>
      <c r="E21" s="222"/>
      <c r="F21" s="222"/>
      <c r="G21" s="222"/>
      <c r="H21" s="223"/>
      <c r="I21" s="4">
        <v>124</v>
      </c>
      <c r="J21" s="137">
        <v>148312966.625534</v>
      </c>
      <c r="K21" s="10">
        <v>47088641.625533998</v>
      </c>
      <c r="L21" s="91">
        <v>191429714.16884196</v>
      </c>
      <c r="M21" s="91">
        <v>55296761.30511108</v>
      </c>
      <c r="N21" s="87"/>
    </row>
    <row r="22" spans="1:14" x14ac:dyDescent="0.2">
      <c r="A22" s="221" t="s">
        <v>178</v>
      </c>
      <c r="B22" s="222"/>
      <c r="C22" s="222"/>
      <c r="D22" s="222"/>
      <c r="E22" s="222"/>
      <c r="F22" s="222"/>
      <c r="G22" s="222"/>
      <c r="H22" s="223"/>
      <c r="I22" s="4">
        <v>125</v>
      </c>
      <c r="J22" s="137">
        <v>260313157.85413459</v>
      </c>
      <c r="K22" s="10">
        <v>106707437.85413459</v>
      </c>
      <c r="L22" s="91">
        <v>268132528.36496514</v>
      </c>
      <c r="M22" s="91">
        <v>81655049.522172511</v>
      </c>
      <c r="N22" s="87"/>
    </row>
    <row r="23" spans="1:14" x14ac:dyDescent="0.2">
      <c r="A23" s="221" t="s">
        <v>179</v>
      </c>
      <c r="B23" s="222"/>
      <c r="C23" s="222"/>
      <c r="D23" s="222"/>
      <c r="E23" s="222"/>
      <c r="F23" s="222"/>
      <c r="G23" s="222"/>
      <c r="H23" s="223"/>
      <c r="I23" s="4">
        <v>126</v>
      </c>
      <c r="J23" s="9">
        <f>SUM(J24:J25)</f>
        <v>48557992.377340004</v>
      </c>
      <c r="K23" s="9">
        <f>SUM(K24:K25)</f>
        <v>40325390.377340004</v>
      </c>
      <c r="L23" s="131">
        <f>SUM(L24:L25)</f>
        <v>5207486.0092463549</v>
      </c>
      <c r="M23" s="9">
        <f>SUM(M24:M25)</f>
        <v>-3230151.9624918457</v>
      </c>
      <c r="N23" s="87"/>
    </row>
    <row r="24" spans="1:14" x14ac:dyDescent="0.2">
      <c r="A24" s="205" t="s">
        <v>180</v>
      </c>
      <c r="B24" s="206"/>
      <c r="C24" s="206"/>
      <c r="D24" s="206"/>
      <c r="E24" s="206"/>
      <c r="F24" s="206"/>
      <c r="G24" s="206"/>
      <c r="H24" s="207"/>
      <c r="I24" s="4">
        <v>127</v>
      </c>
      <c r="J24" s="134">
        <v>22523677</v>
      </c>
      <c r="K24" s="10">
        <v>23026070</v>
      </c>
      <c r="L24" s="10">
        <v>1867084</v>
      </c>
      <c r="M24" s="91">
        <v>1867084</v>
      </c>
      <c r="N24" s="87"/>
    </row>
    <row r="25" spans="1:14" x14ac:dyDescent="0.2">
      <c r="A25" s="205" t="s">
        <v>181</v>
      </c>
      <c r="B25" s="206"/>
      <c r="C25" s="206"/>
      <c r="D25" s="206"/>
      <c r="E25" s="206"/>
      <c r="F25" s="206"/>
      <c r="G25" s="206"/>
      <c r="H25" s="207"/>
      <c r="I25" s="4">
        <v>128</v>
      </c>
      <c r="J25" s="137">
        <v>26034315.37734</v>
      </c>
      <c r="K25" s="10">
        <v>17299320.37734</v>
      </c>
      <c r="L25" s="91">
        <v>3340402.0092463549</v>
      </c>
      <c r="M25" s="91">
        <v>-5097235.9624918457</v>
      </c>
      <c r="N25" s="87"/>
    </row>
    <row r="26" spans="1:14" x14ac:dyDescent="0.2">
      <c r="A26" s="221" t="s">
        <v>182</v>
      </c>
      <c r="B26" s="222"/>
      <c r="C26" s="222"/>
      <c r="D26" s="222"/>
      <c r="E26" s="222"/>
      <c r="F26" s="222"/>
      <c r="G26" s="222"/>
      <c r="H26" s="223"/>
      <c r="I26" s="4">
        <v>129</v>
      </c>
      <c r="J26" s="137">
        <v>817066.67039899982</v>
      </c>
      <c r="K26" s="10">
        <v>817066.67039899982</v>
      </c>
      <c r="L26" s="91">
        <v>5526994.8969700001</v>
      </c>
      <c r="M26" s="91">
        <v>5078931.8969700001</v>
      </c>
      <c r="N26" s="87"/>
    </row>
    <row r="27" spans="1:14" x14ac:dyDescent="0.2">
      <c r="A27" s="221" t="s">
        <v>183</v>
      </c>
      <c r="B27" s="222"/>
      <c r="C27" s="222"/>
      <c r="D27" s="222"/>
      <c r="E27" s="222"/>
      <c r="F27" s="222"/>
      <c r="G27" s="222"/>
      <c r="H27" s="223"/>
      <c r="I27" s="4">
        <v>130</v>
      </c>
      <c r="J27" s="137">
        <v>63954432.962259024</v>
      </c>
      <c r="K27" s="10">
        <v>22392848.962259024</v>
      </c>
      <c r="L27" s="91">
        <v>86522221.233392909</v>
      </c>
      <c r="M27" s="91">
        <v>40238497.052109912</v>
      </c>
      <c r="N27" s="87"/>
    </row>
    <row r="28" spans="1:14" x14ac:dyDescent="0.2">
      <c r="A28" s="221" t="s">
        <v>184</v>
      </c>
      <c r="B28" s="222"/>
      <c r="C28" s="222"/>
      <c r="D28" s="222"/>
      <c r="E28" s="222"/>
      <c r="F28" s="222"/>
      <c r="G28" s="222"/>
      <c r="H28" s="223"/>
      <c r="I28" s="4">
        <v>131</v>
      </c>
      <c r="J28" s="9">
        <f>SUM(J29:J33)</f>
        <v>51918316.89278619</v>
      </c>
      <c r="K28" s="9">
        <f>SUM(K29:K33)</f>
        <v>7783185.8927861936</v>
      </c>
      <c r="L28" s="131">
        <f>SUM(L29:L33)</f>
        <v>74293316.133169994</v>
      </c>
      <c r="M28" s="9">
        <f>SUM(M29:M33)</f>
        <v>26312001.303140868</v>
      </c>
      <c r="N28" s="87"/>
    </row>
    <row r="29" spans="1:14" x14ac:dyDescent="0.2">
      <c r="A29" s="221" t="s">
        <v>299</v>
      </c>
      <c r="B29" s="222"/>
      <c r="C29" s="222"/>
      <c r="D29" s="222"/>
      <c r="E29" s="222"/>
      <c r="F29" s="222"/>
      <c r="G29" s="222"/>
      <c r="H29" s="223"/>
      <c r="I29" s="4">
        <v>132</v>
      </c>
      <c r="J29" s="137">
        <v>8862043.0104723312</v>
      </c>
      <c r="K29" s="10">
        <v>1343117.0104723312</v>
      </c>
      <c r="L29" s="91">
        <v>18848299.627255902</v>
      </c>
      <c r="M29" s="91">
        <v>9698719.47363187</v>
      </c>
      <c r="N29" s="87"/>
    </row>
    <row r="30" spans="1:14" ht="24.75" customHeight="1" x14ac:dyDescent="0.2">
      <c r="A30" s="221" t="s">
        <v>312</v>
      </c>
      <c r="B30" s="222"/>
      <c r="C30" s="222"/>
      <c r="D30" s="222"/>
      <c r="E30" s="222"/>
      <c r="F30" s="222"/>
      <c r="G30" s="222"/>
      <c r="H30" s="223"/>
      <c r="I30" s="4">
        <v>133</v>
      </c>
      <c r="J30" s="137">
        <v>42146399.882313862</v>
      </c>
      <c r="K30" s="10">
        <v>6419943.8823138624</v>
      </c>
      <c r="L30" s="91">
        <v>55372776.505914092</v>
      </c>
      <c r="M30" s="91">
        <v>16596128.829508997</v>
      </c>
      <c r="N30" s="87"/>
    </row>
    <row r="31" spans="1:14" x14ac:dyDescent="0.2">
      <c r="A31" s="221" t="s">
        <v>185</v>
      </c>
      <c r="B31" s="222"/>
      <c r="C31" s="222"/>
      <c r="D31" s="222"/>
      <c r="E31" s="222"/>
      <c r="F31" s="222"/>
      <c r="G31" s="222"/>
      <c r="H31" s="223"/>
      <c r="I31" s="4">
        <v>134</v>
      </c>
      <c r="J31" s="137">
        <v>0</v>
      </c>
      <c r="K31" s="10">
        <v>0</v>
      </c>
      <c r="L31" s="91">
        <v>0</v>
      </c>
      <c r="M31" s="91">
        <v>0</v>
      </c>
      <c r="N31" s="87"/>
    </row>
    <row r="32" spans="1:14" x14ac:dyDescent="0.2">
      <c r="A32" s="221" t="s">
        <v>186</v>
      </c>
      <c r="B32" s="222"/>
      <c r="C32" s="222"/>
      <c r="D32" s="222"/>
      <c r="E32" s="222"/>
      <c r="F32" s="222"/>
      <c r="G32" s="222"/>
      <c r="H32" s="223"/>
      <c r="I32" s="4">
        <v>135</v>
      </c>
      <c r="J32" s="137">
        <v>909874</v>
      </c>
      <c r="K32" s="10">
        <v>20125</v>
      </c>
      <c r="L32" s="91">
        <v>72240</v>
      </c>
      <c r="M32" s="91">
        <v>17153</v>
      </c>
      <c r="N32" s="87"/>
    </row>
    <row r="33" spans="1:14" x14ac:dyDescent="0.2">
      <c r="A33" s="221" t="s">
        <v>187</v>
      </c>
      <c r="B33" s="222"/>
      <c r="C33" s="222"/>
      <c r="D33" s="222"/>
      <c r="E33" s="222"/>
      <c r="F33" s="222"/>
      <c r="G33" s="222"/>
      <c r="H33" s="223"/>
      <c r="I33" s="4">
        <v>136</v>
      </c>
      <c r="J33" s="137">
        <v>0</v>
      </c>
      <c r="K33" s="10">
        <v>0</v>
      </c>
      <c r="L33" s="91">
        <v>0</v>
      </c>
      <c r="M33" s="91">
        <v>0</v>
      </c>
      <c r="N33" s="87"/>
    </row>
    <row r="34" spans="1:14" x14ac:dyDescent="0.2">
      <c r="A34" s="221" t="s">
        <v>188</v>
      </c>
      <c r="B34" s="222"/>
      <c r="C34" s="222"/>
      <c r="D34" s="222"/>
      <c r="E34" s="222"/>
      <c r="F34" s="222"/>
      <c r="G34" s="222"/>
      <c r="H34" s="223"/>
      <c r="I34" s="4">
        <v>137</v>
      </c>
      <c r="J34" s="9">
        <f>SUM(J35:J38)</f>
        <v>118103532.13893075</v>
      </c>
      <c r="K34" s="9">
        <f>SUM(K35:K38)</f>
        <v>32663209.138930757</v>
      </c>
      <c r="L34" s="131">
        <f>SUM(L35:L38)</f>
        <v>80246640.016534701</v>
      </c>
      <c r="M34" s="9">
        <f>SUM(M35:M38)</f>
        <v>21167818.924939685</v>
      </c>
      <c r="N34" s="87"/>
    </row>
    <row r="35" spans="1:14" ht="12.75" customHeight="1" x14ac:dyDescent="0.2">
      <c r="A35" s="221" t="s">
        <v>313</v>
      </c>
      <c r="B35" s="222"/>
      <c r="C35" s="222"/>
      <c r="D35" s="222"/>
      <c r="E35" s="222"/>
      <c r="F35" s="222"/>
      <c r="G35" s="222"/>
      <c r="H35" s="223"/>
      <c r="I35" s="4">
        <v>138</v>
      </c>
      <c r="J35" s="137">
        <v>11080575.044345472</v>
      </c>
      <c r="K35" s="10">
        <v>1822803.044345472</v>
      </c>
      <c r="L35" s="91">
        <v>12782849.377387395</v>
      </c>
      <c r="M35" s="91">
        <v>2304592.4395571854</v>
      </c>
      <c r="N35" s="87"/>
    </row>
    <row r="36" spans="1:14" ht="24.75" customHeight="1" x14ac:dyDescent="0.2">
      <c r="A36" s="221" t="s">
        <v>314</v>
      </c>
      <c r="B36" s="222"/>
      <c r="C36" s="222"/>
      <c r="D36" s="222"/>
      <c r="E36" s="222"/>
      <c r="F36" s="222"/>
      <c r="G36" s="222"/>
      <c r="H36" s="223"/>
      <c r="I36" s="4">
        <v>139</v>
      </c>
      <c r="J36" s="137">
        <v>99048025.094585285</v>
      </c>
      <c r="K36" s="10">
        <v>22865474.094585285</v>
      </c>
      <c r="L36" s="91">
        <v>63380936.639147304</v>
      </c>
      <c r="M36" s="91">
        <v>16004244.485382497</v>
      </c>
      <c r="N36" s="87"/>
    </row>
    <row r="37" spans="1:14" ht="12.75" customHeight="1" x14ac:dyDescent="0.2">
      <c r="A37" s="221" t="s">
        <v>189</v>
      </c>
      <c r="B37" s="222"/>
      <c r="C37" s="222"/>
      <c r="D37" s="222"/>
      <c r="E37" s="222"/>
      <c r="F37" s="222"/>
      <c r="G37" s="222"/>
      <c r="H37" s="223"/>
      <c r="I37" s="4">
        <v>140</v>
      </c>
      <c r="J37" s="134">
        <v>12182</v>
      </c>
      <c r="K37" s="10">
        <v>12182</v>
      </c>
      <c r="L37" s="10">
        <v>1221496</v>
      </c>
      <c r="M37" s="91">
        <v>-2376</v>
      </c>
      <c r="N37" s="87"/>
    </row>
    <row r="38" spans="1:14" ht="12.75" customHeight="1" x14ac:dyDescent="0.2">
      <c r="A38" s="221" t="s">
        <v>190</v>
      </c>
      <c r="B38" s="222"/>
      <c r="C38" s="222"/>
      <c r="D38" s="222"/>
      <c r="E38" s="222"/>
      <c r="F38" s="222"/>
      <c r="G38" s="222"/>
      <c r="H38" s="223"/>
      <c r="I38" s="4">
        <v>141</v>
      </c>
      <c r="J38" s="137">
        <v>7962750</v>
      </c>
      <c r="K38" s="10">
        <v>7962750</v>
      </c>
      <c r="L38" s="91">
        <v>2861358</v>
      </c>
      <c r="M38" s="91">
        <v>2861358</v>
      </c>
      <c r="N38" s="87"/>
    </row>
    <row r="39" spans="1:14" ht="12.75" customHeight="1" x14ac:dyDescent="0.2">
      <c r="A39" s="221" t="s">
        <v>191</v>
      </c>
      <c r="B39" s="222"/>
      <c r="C39" s="222"/>
      <c r="D39" s="222"/>
      <c r="E39" s="222"/>
      <c r="F39" s="222"/>
      <c r="G39" s="222"/>
      <c r="H39" s="223"/>
      <c r="I39" s="4">
        <v>142</v>
      </c>
      <c r="J39" s="137">
        <v>0</v>
      </c>
      <c r="K39" s="10">
        <v>0</v>
      </c>
      <c r="L39" s="91">
        <v>0</v>
      </c>
      <c r="M39" s="91">
        <v>0</v>
      </c>
      <c r="N39" s="87"/>
    </row>
    <row r="40" spans="1:14" ht="12.75" customHeight="1" x14ac:dyDescent="0.2">
      <c r="A40" s="221" t="s">
        <v>192</v>
      </c>
      <c r="B40" s="222"/>
      <c r="C40" s="222"/>
      <c r="D40" s="222"/>
      <c r="E40" s="222"/>
      <c r="F40" s="222"/>
      <c r="G40" s="222"/>
      <c r="H40" s="223"/>
      <c r="I40" s="4">
        <v>143</v>
      </c>
      <c r="J40" s="137">
        <v>0</v>
      </c>
      <c r="K40" s="10">
        <v>0</v>
      </c>
      <c r="L40" s="91">
        <v>0</v>
      </c>
      <c r="M40" s="91">
        <v>0</v>
      </c>
      <c r="N40" s="87"/>
    </row>
    <row r="41" spans="1:14" ht="12.75" customHeight="1" x14ac:dyDescent="0.2">
      <c r="A41" s="221" t="s">
        <v>193</v>
      </c>
      <c r="B41" s="222"/>
      <c r="C41" s="222"/>
      <c r="D41" s="222"/>
      <c r="E41" s="222"/>
      <c r="F41" s="222"/>
      <c r="G41" s="222"/>
      <c r="H41" s="223"/>
      <c r="I41" s="4">
        <v>144</v>
      </c>
      <c r="J41" s="137">
        <v>0</v>
      </c>
      <c r="K41" s="10">
        <v>0</v>
      </c>
      <c r="L41" s="91">
        <v>0</v>
      </c>
      <c r="M41" s="91">
        <v>0</v>
      </c>
      <c r="N41" s="87"/>
    </row>
    <row r="42" spans="1:14" ht="12.75" customHeight="1" x14ac:dyDescent="0.2">
      <c r="A42" s="221" t="s">
        <v>194</v>
      </c>
      <c r="B42" s="222"/>
      <c r="C42" s="222"/>
      <c r="D42" s="222"/>
      <c r="E42" s="222"/>
      <c r="F42" s="222"/>
      <c r="G42" s="222"/>
      <c r="H42" s="223"/>
      <c r="I42" s="4">
        <v>145</v>
      </c>
      <c r="J42" s="137">
        <v>0</v>
      </c>
      <c r="K42" s="10">
        <v>0</v>
      </c>
      <c r="L42" s="91">
        <v>0</v>
      </c>
      <c r="M42" s="91">
        <v>0</v>
      </c>
      <c r="N42" s="87"/>
    </row>
    <row r="43" spans="1:14" ht="12.75" customHeight="1" x14ac:dyDescent="0.2">
      <c r="A43" s="221" t="s">
        <v>195</v>
      </c>
      <c r="B43" s="222"/>
      <c r="C43" s="222"/>
      <c r="D43" s="222"/>
      <c r="E43" s="222"/>
      <c r="F43" s="222"/>
      <c r="G43" s="222"/>
      <c r="H43" s="223"/>
      <c r="I43" s="4">
        <v>146</v>
      </c>
      <c r="J43" s="9">
        <f>J8+J28+J39+J41</f>
        <v>3887237408.103693</v>
      </c>
      <c r="K43" s="9">
        <f>K8+K28+K39+K41</f>
        <v>1310009946.1036932</v>
      </c>
      <c r="L43" s="131">
        <f>L8+L28+L39+L41</f>
        <v>4334665186.0411644</v>
      </c>
      <c r="M43" s="9">
        <f>M8+M28+M39+M41</f>
        <v>1201217779.4112222</v>
      </c>
      <c r="N43" s="87"/>
    </row>
    <row r="44" spans="1:14" x14ac:dyDescent="0.2">
      <c r="A44" s="221" t="s">
        <v>196</v>
      </c>
      <c r="B44" s="222"/>
      <c r="C44" s="222"/>
      <c r="D44" s="222"/>
      <c r="E44" s="222"/>
      <c r="F44" s="222"/>
      <c r="G44" s="222"/>
      <c r="H44" s="223"/>
      <c r="I44" s="4">
        <v>147</v>
      </c>
      <c r="J44" s="9">
        <f>J11+J34+J40+J42</f>
        <v>3645990434.7546391</v>
      </c>
      <c r="K44" s="9">
        <f>K11+K34+K40+K42</f>
        <v>1209003209.7546394</v>
      </c>
      <c r="L44" s="131">
        <f>L11+L34+L40+L42</f>
        <v>4095702812.4491534</v>
      </c>
      <c r="M44" s="9">
        <f>M11+M34+M40+M42</f>
        <v>1142729835.864078</v>
      </c>
      <c r="N44" s="87"/>
    </row>
    <row r="45" spans="1:14" x14ac:dyDescent="0.2">
      <c r="A45" s="221" t="s">
        <v>197</v>
      </c>
      <c r="B45" s="222"/>
      <c r="C45" s="222"/>
      <c r="D45" s="222"/>
      <c r="E45" s="222"/>
      <c r="F45" s="222"/>
      <c r="G45" s="222"/>
      <c r="H45" s="223"/>
      <c r="I45" s="4">
        <v>148</v>
      </c>
      <c r="J45" s="9">
        <f>J43-J44</f>
        <v>241246973.34905386</v>
      </c>
      <c r="K45" s="9">
        <f>K43-K44</f>
        <v>101006736.34905386</v>
      </c>
      <c r="L45" s="131">
        <f>L43-L44</f>
        <v>238962373.59201097</v>
      </c>
      <c r="M45" s="9">
        <f>M43-M44</f>
        <v>58487943.547144175</v>
      </c>
      <c r="N45" s="87"/>
    </row>
    <row r="46" spans="1:14" x14ac:dyDescent="0.2">
      <c r="A46" s="224" t="s">
        <v>198</v>
      </c>
      <c r="B46" s="225"/>
      <c r="C46" s="225"/>
      <c r="D46" s="225"/>
      <c r="E46" s="225"/>
      <c r="F46" s="225"/>
      <c r="G46" s="225"/>
      <c r="H46" s="226"/>
      <c r="I46" s="4">
        <v>149</v>
      </c>
      <c r="J46" s="131">
        <f>IF(J43&gt;J44,J43-J44,0)</f>
        <v>241246973.34905386</v>
      </c>
      <c r="K46" s="9">
        <f>IF(K43&gt;K44,K43-K44,0)</f>
        <v>101006736.34905386</v>
      </c>
      <c r="L46" s="131">
        <f>IF(L43&gt;L44,L43-L44,0)</f>
        <v>238962373.59201097</v>
      </c>
      <c r="M46" s="9">
        <f>IF(M43&gt;M44,M43-M44,0)</f>
        <v>58487943.547144175</v>
      </c>
      <c r="N46" s="87"/>
    </row>
    <row r="47" spans="1:14" x14ac:dyDescent="0.2">
      <c r="A47" s="224" t="s">
        <v>199</v>
      </c>
      <c r="B47" s="225"/>
      <c r="C47" s="225"/>
      <c r="D47" s="225"/>
      <c r="E47" s="225"/>
      <c r="F47" s="225"/>
      <c r="G47" s="225"/>
      <c r="H47" s="226"/>
      <c r="I47" s="4">
        <v>150</v>
      </c>
      <c r="J47" s="131">
        <f>IF(J44&gt;J43,J44-J43,0)</f>
        <v>0</v>
      </c>
      <c r="K47" s="9">
        <f>IF(K44&gt;K43,K44-K43,0)</f>
        <v>0</v>
      </c>
      <c r="L47" s="131">
        <f>IF(L44&gt;L43,L44-L43,0)</f>
        <v>0</v>
      </c>
      <c r="M47" s="9">
        <f>IF(M44&gt;M43,M44-M43,0)</f>
        <v>0</v>
      </c>
      <c r="N47" s="87"/>
    </row>
    <row r="48" spans="1:14" x14ac:dyDescent="0.2">
      <c r="A48" s="221" t="s">
        <v>200</v>
      </c>
      <c r="B48" s="222"/>
      <c r="C48" s="222"/>
      <c r="D48" s="222"/>
      <c r="E48" s="222"/>
      <c r="F48" s="222"/>
      <c r="G48" s="222"/>
      <c r="H48" s="223"/>
      <c r="I48" s="4">
        <v>151</v>
      </c>
      <c r="J48" s="134">
        <v>-162018657</v>
      </c>
      <c r="K48" s="10">
        <v>-171117078</v>
      </c>
      <c r="L48" s="10">
        <v>51208855</v>
      </c>
      <c r="M48" s="91">
        <v>17394261</v>
      </c>
      <c r="N48" s="87"/>
    </row>
    <row r="49" spans="1:14" x14ac:dyDescent="0.2">
      <c r="A49" s="221" t="s">
        <v>201</v>
      </c>
      <c r="B49" s="222"/>
      <c r="C49" s="222"/>
      <c r="D49" s="222"/>
      <c r="E49" s="222"/>
      <c r="F49" s="222"/>
      <c r="G49" s="222"/>
      <c r="H49" s="223"/>
      <c r="I49" s="4">
        <v>152</v>
      </c>
      <c r="J49" s="131">
        <f>J45-J48</f>
        <v>403265630.34905386</v>
      </c>
      <c r="K49" s="9">
        <f>K45-K48</f>
        <v>272123814.34905386</v>
      </c>
      <c r="L49" s="131">
        <f>L45-L48</f>
        <v>187753518.59201097</v>
      </c>
      <c r="M49" s="9">
        <f>M45-M48</f>
        <v>41093682.547144175</v>
      </c>
      <c r="N49" s="87"/>
    </row>
    <row r="50" spans="1:14" x14ac:dyDescent="0.2">
      <c r="A50" s="224" t="s">
        <v>202</v>
      </c>
      <c r="B50" s="225"/>
      <c r="C50" s="225"/>
      <c r="D50" s="225"/>
      <c r="E50" s="225"/>
      <c r="F50" s="225"/>
      <c r="G50" s="225"/>
      <c r="H50" s="226"/>
      <c r="I50" s="4">
        <v>153</v>
      </c>
      <c r="J50" s="131">
        <f>IF(J49&gt;0,J49,0)</f>
        <v>403265630.34905386</v>
      </c>
      <c r="K50" s="9">
        <f>IF(K49&gt;0,K49,0)</f>
        <v>272123814.34905386</v>
      </c>
      <c r="L50" s="131">
        <f>IF(L49&gt;0,L49,0)</f>
        <v>187753518.59201097</v>
      </c>
      <c r="M50" s="9">
        <f>IF(M49&gt;0,M49,0)</f>
        <v>41093682.547144175</v>
      </c>
      <c r="N50" s="87"/>
    </row>
    <row r="51" spans="1:14" x14ac:dyDescent="0.2">
      <c r="A51" s="258" t="s">
        <v>203</v>
      </c>
      <c r="B51" s="259"/>
      <c r="C51" s="259"/>
      <c r="D51" s="259"/>
      <c r="E51" s="259"/>
      <c r="F51" s="259"/>
      <c r="G51" s="259"/>
      <c r="H51" s="260"/>
      <c r="I51" s="5">
        <v>154</v>
      </c>
      <c r="J51" s="106">
        <f>IF(J49&lt;0,-J49,0)</f>
        <v>0</v>
      </c>
      <c r="K51" s="12">
        <f>IF(K49&lt;0,-K49,0)</f>
        <v>0</v>
      </c>
      <c r="L51" s="106">
        <f>IF(L49&lt;0,-L49,0)</f>
        <v>0</v>
      </c>
      <c r="M51" s="12">
        <f>IF(M49&lt;0,-M49,0)</f>
        <v>0</v>
      </c>
      <c r="N51" s="87"/>
    </row>
    <row r="52" spans="1:14" ht="12.75" customHeight="1" x14ac:dyDescent="0.2">
      <c r="A52" s="230" t="s">
        <v>204</v>
      </c>
      <c r="B52" s="238"/>
      <c r="C52" s="238"/>
      <c r="D52" s="238"/>
      <c r="E52" s="238"/>
      <c r="F52" s="238"/>
      <c r="G52" s="238"/>
      <c r="H52" s="238"/>
      <c r="I52" s="238"/>
      <c r="J52" s="238"/>
      <c r="K52" s="238"/>
      <c r="L52" s="238"/>
      <c r="M52" s="261"/>
      <c r="N52" s="87"/>
    </row>
    <row r="53" spans="1:14" ht="12.75" customHeight="1" x14ac:dyDescent="0.2">
      <c r="A53" s="218" t="s">
        <v>205</v>
      </c>
      <c r="B53" s="219"/>
      <c r="C53" s="219"/>
      <c r="D53" s="219"/>
      <c r="E53" s="219"/>
      <c r="F53" s="219"/>
      <c r="G53" s="219"/>
      <c r="H53" s="219"/>
      <c r="I53" s="110"/>
      <c r="J53" s="110"/>
      <c r="K53" s="110"/>
      <c r="L53" s="110"/>
      <c r="M53" s="109"/>
      <c r="N53" s="87"/>
    </row>
    <row r="54" spans="1:14" x14ac:dyDescent="0.2">
      <c r="A54" s="255" t="s">
        <v>206</v>
      </c>
      <c r="B54" s="256"/>
      <c r="C54" s="256"/>
      <c r="D54" s="256"/>
      <c r="E54" s="256"/>
      <c r="F54" s="256"/>
      <c r="G54" s="256"/>
      <c r="H54" s="257"/>
      <c r="I54" s="4">
        <v>155</v>
      </c>
      <c r="J54" s="10">
        <f>J50-J55</f>
        <v>397310409.34905386</v>
      </c>
      <c r="K54" s="10">
        <f>K50-K55</f>
        <v>266333930.34905386</v>
      </c>
      <c r="L54" s="91">
        <f>L50-L55</f>
        <v>182399657.59201097</v>
      </c>
      <c r="M54" s="91">
        <f>M50-M55</f>
        <v>40208560.547144175</v>
      </c>
      <c r="N54" s="87"/>
    </row>
    <row r="55" spans="1:14" x14ac:dyDescent="0.2">
      <c r="A55" s="255" t="s">
        <v>207</v>
      </c>
      <c r="B55" s="256"/>
      <c r="C55" s="256"/>
      <c r="D55" s="256"/>
      <c r="E55" s="256"/>
      <c r="F55" s="256"/>
      <c r="G55" s="256"/>
      <c r="H55" s="257"/>
      <c r="I55" s="4">
        <v>156</v>
      </c>
      <c r="J55" s="92">
        <v>5955221</v>
      </c>
      <c r="K55" s="11">
        <v>5789884</v>
      </c>
      <c r="L55" s="92">
        <v>5353861</v>
      </c>
      <c r="M55" s="10">
        <v>885122</v>
      </c>
      <c r="N55" s="87"/>
    </row>
    <row r="56" spans="1:14" ht="12.75" customHeight="1" x14ac:dyDescent="0.2">
      <c r="A56" s="230" t="s">
        <v>208</v>
      </c>
      <c r="B56" s="238"/>
      <c r="C56" s="238"/>
      <c r="D56" s="238"/>
      <c r="E56" s="238"/>
      <c r="F56" s="238"/>
      <c r="G56" s="238"/>
      <c r="H56" s="238"/>
      <c r="I56" s="238"/>
      <c r="J56" s="238"/>
      <c r="K56" s="238"/>
      <c r="L56" s="238"/>
      <c r="M56" s="261"/>
      <c r="N56" s="87"/>
    </row>
    <row r="57" spans="1:14" x14ac:dyDescent="0.2">
      <c r="A57" s="218" t="s">
        <v>209</v>
      </c>
      <c r="B57" s="219"/>
      <c r="C57" s="219"/>
      <c r="D57" s="219"/>
      <c r="E57" s="219"/>
      <c r="F57" s="219"/>
      <c r="G57" s="219"/>
      <c r="H57" s="220"/>
      <c r="I57" s="14">
        <v>157</v>
      </c>
      <c r="J57" s="138">
        <f>J49</f>
        <v>403265630.34905386</v>
      </c>
      <c r="K57" s="8">
        <f>K49</f>
        <v>272123814.34905386</v>
      </c>
      <c r="L57" s="105">
        <f>L49</f>
        <v>187753518.59201097</v>
      </c>
      <c r="M57" s="8">
        <f>M49</f>
        <v>41093682.547144175</v>
      </c>
      <c r="N57" s="87"/>
    </row>
    <row r="58" spans="1:14" x14ac:dyDescent="0.2">
      <c r="A58" s="221" t="s">
        <v>210</v>
      </c>
      <c r="B58" s="222"/>
      <c r="C58" s="222"/>
      <c r="D58" s="222"/>
      <c r="E58" s="222"/>
      <c r="F58" s="222"/>
      <c r="G58" s="222"/>
      <c r="H58" s="223"/>
      <c r="I58" s="4">
        <v>158</v>
      </c>
      <c r="J58" s="139">
        <f>SUM(J59:J65)</f>
        <v>1100544</v>
      </c>
      <c r="K58" s="9">
        <f>SUM(K59:K65)</f>
        <v>1812883</v>
      </c>
      <c r="L58" s="131">
        <f>SUM(L59:L65)</f>
        <v>-10429400</v>
      </c>
      <c r="M58" s="9">
        <f>SUM(M59:M65)</f>
        <v>3602700</v>
      </c>
      <c r="N58" s="87"/>
    </row>
    <row r="59" spans="1:14" x14ac:dyDescent="0.2">
      <c r="A59" s="221" t="s">
        <v>211</v>
      </c>
      <c r="B59" s="222"/>
      <c r="C59" s="222"/>
      <c r="D59" s="222"/>
      <c r="E59" s="222"/>
      <c r="F59" s="222"/>
      <c r="G59" s="222"/>
      <c r="H59" s="223"/>
      <c r="I59" s="4">
        <v>159</v>
      </c>
      <c r="J59" s="137">
        <v>1325660</v>
      </c>
      <c r="K59" s="10">
        <v>2037999</v>
      </c>
      <c r="L59" s="10">
        <v>-9192855</v>
      </c>
      <c r="M59" s="10">
        <v>4986944</v>
      </c>
      <c r="N59" s="87"/>
    </row>
    <row r="60" spans="1:14" x14ac:dyDescent="0.2">
      <c r="A60" s="221" t="s">
        <v>212</v>
      </c>
      <c r="B60" s="222"/>
      <c r="C60" s="222"/>
      <c r="D60" s="222"/>
      <c r="E60" s="222"/>
      <c r="F60" s="222"/>
      <c r="G60" s="222"/>
      <c r="H60" s="223"/>
      <c r="I60" s="4">
        <v>160</v>
      </c>
      <c r="J60" s="137">
        <v>0</v>
      </c>
      <c r="K60" s="10">
        <v>0</v>
      </c>
      <c r="L60" s="10"/>
      <c r="M60" s="10">
        <v>0</v>
      </c>
      <c r="N60" s="87"/>
    </row>
    <row r="61" spans="1:14" x14ac:dyDescent="0.2">
      <c r="A61" s="221" t="s">
        <v>213</v>
      </c>
      <c r="B61" s="222"/>
      <c r="C61" s="222"/>
      <c r="D61" s="222"/>
      <c r="E61" s="222"/>
      <c r="F61" s="222"/>
      <c r="G61" s="222"/>
      <c r="H61" s="223"/>
      <c r="I61" s="4">
        <v>161</v>
      </c>
      <c r="J61" s="137">
        <v>0</v>
      </c>
      <c r="K61" s="10">
        <v>0</v>
      </c>
      <c r="L61" s="10">
        <v>346734</v>
      </c>
      <c r="M61" s="10">
        <v>199035</v>
      </c>
      <c r="N61" s="87"/>
    </row>
    <row r="62" spans="1:14" x14ac:dyDescent="0.2">
      <c r="A62" s="221" t="s">
        <v>214</v>
      </c>
      <c r="B62" s="222"/>
      <c r="C62" s="222"/>
      <c r="D62" s="222"/>
      <c r="E62" s="222"/>
      <c r="F62" s="222"/>
      <c r="G62" s="222"/>
      <c r="H62" s="223"/>
      <c r="I62" s="4">
        <v>162</v>
      </c>
      <c r="J62" s="137">
        <v>0</v>
      </c>
      <c r="K62" s="10">
        <v>0</v>
      </c>
      <c r="L62" s="10"/>
      <c r="M62" s="10">
        <v>0</v>
      </c>
      <c r="N62" s="87"/>
    </row>
    <row r="63" spans="1:14" x14ac:dyDescent="0.2">
      <c r="A63" s="221" t="s">
        <v>215</v>
      </c>
      <c r="B63" s="222"/>
      <c r="C63" s="222"/>
      <c r="D63" s="222"/>
      <c r="E63" s="222"/>
      <c r="F63" s="222"/>
      <c r="G63" s="222"/>
      <c r="H63" s="223"/>
      <c r="I63" s="4">
        <v>163</v>
      </c>
      <c r="J63" s="137">
        <v>0</v>
      </c>
      <c r="K63" s="10">
        <v>0</v>
      </c>
      <c r="L63" s="10"/>
      <c r="M63" s="10">
        <v>0</v>
      </c>
      <c r="N63" s="87"/>
    </row>
    <row r="64" spans="1:14" x14ac:dyDescent="0.2">
      <c r="A64" s="221" t="s">
        <v>216</v>
      </c>
      <c r="B64" s="222"/>
      <c r="C64" s="222"/>
      <c r="D64" s="222"/>
      <c r="E64" s="222"/>
      <c r="F64" s="222"/>
      <c r="G64" s="222"/>
      <c r="H64" s="223"/>
      <c r="I64" s="4">
        <v>164</v>
      </c>
      <c r="J64" s="137">
        <v>0</v>
      </c>
      <c r="K64" s="10">
        <v>0</v>
      </c>
      <c r="L64" s="10"/>
      <c r="M64" s="10">
        <v>0</v>
      </c>
      <c r="N64" s="87"/>
    </row>
    <row r="65" spans="1:14" x14ac:dyDescent="0.2">
      <c r="A65" s="221" t="s">
        <v>217</v>
      </c>
      <c r="B65" s="222"/>
      <c r="C65" s="222"/>
      <c r="D65" s="222"/>
      <c r="E65" s="222"/>
      <c r="F65" s="222"/>
      <c r="G65" s="222"/>
      <c r="H65" s="223"/>
      <c r="I65" s="4">
        <v>165</v>
      </c>
      <c r="J65" s="137">
        <v>-225116</v>
      </c>
      <c r="K65" s="10">
        <v>-225116</v>
      </c>
      <c r="L65" s="10">
        <v>-1583279</v>
      </c>
      <c r="M65" s="10">
        <v>-1583279</v>
      </c>
      <c r="N65" s="87"/>
    </row>
    <row r="66" spans="1:14" x14ac:dyDescent="0.2">
      <c r="A66" s="221" t="s">
        <v>218</v>
      </c>
      <c r="B66" s="222"/>
      <c r="C66" s="222"/>
      <c r="D66" s="222"/>
      <c r="E66" s="222"/>
      <c r="F66" s="222"/>
      <c r="G66" s="222"/>
      <c r="H66" s="223"/>
      <c r="I66" s="4">
        <v>166</v>
      </c>
      <c r="J66" s="137">
        <v>0</v>
      </c>
      <c r="K66" s="10">
        <v>0</v>
      </c>
      <c r="L66" s="10">
        <v>0</v>
      </c>
      <c r="M66" s="10">
        <v>0</v>
      </c>
      <c r="N66" s="87"/>
    </row>
    <row r="67" spans="1:14" x14ac:dyDescent="0.2">
      <c r="A67" s="221" t="s">
        <v>219</v>
      </c>
      <c r="B67" s="222"/>
      <c r="C67" s="222"/>
      <c r="D67" s="222"/>
      <c r="E67" s="222"/>
      <c r="F67" s="222"/>
      <c r="G67" s="222"/>
      <c r="H67" s="223"/>
      <c r="I67" s="4">
        <v>167</v>
      </c>
      <c r="J67" s="139">
        <f t="shared" ref="J67" si="0">J58-J66</f>
        <v>1100544</v>
      </c>
      <c r="K67" s="9">
        <f>K58-K66</f>
        <v>1812883</v>
      </c>
      <c r="L67" s="131">
        <f>L58-L66</f>
        <v>-10429400</v>
      </c>
      <c r="M67" s="9">
        <f>M58-M66</f>
        <v>3602700</v>
      </c>
      <c r="N67" s="87"/>
    </row>
    <row r="68" spans="1:14" x14ac:dyDescent="0.2">
      <c r="A68" s="221" t="s">
        <v>220</v>
      </c>
      <c r="B68" s="222"/>
      <c r="C68" s="222"/>
      <c r="D68" s="222"/>
      <c r="E68" s="222"/>
      <c r="F68" s="222"/>
      <c r="G68" s="222"/>
      <c r="H68" s="223"/>
      <c r="I68" s="4">
        <v>168</v>
      </c>
      <c r="J68" s="140">
        <f t="shared" ref="J68" si="1">J57+J67</f>
        <v>404366174.34905386</v>
      </c>
      <c r="K68" s="12">
        <f>K57+K67</f>
        <v>273936697.34905386</v>
      </c>
      <c r="L68" s="106">
        <f>L57+L67</f>
        <v>177324118.59201097</v>
      </c>
      <c r="M68" s="12">
        <f>M57+M67</f>
        <v>44696382.547144175</v>
      </c>
      <c r="N68" s="87"/>
    </row>
    <row r="69" spans="1:14" ht="12.75" customHeight="1" x14ac:dyDescent="0.2">
      <c r="A69" s="252" t="s">
        <v>221</v>
      </c>
      <c r="B69" s="253"/>
      <c r="C69" s="253"/>
      <c r="D69" s="253"/>
      <c r="E69" s="253"/>
      <c r="F69" s="253"/>
      <c r="G69" s="253"/>
      <c r="H69" s="253"/>
      <c r="I69" s="253"/>
      <c r="J69" s="253"/>
      <c r="K69" s="253"/>
      <c r="L69" s="253"/>
      <c r="M69" s="254"/>
      <c r="N69" s="87"/>
    </row>
    <row r="70" spans="1:14" ht="12.75" customHeight="1" x14ac:dyDescent="0.2">
      <c r="A70" s="246" t="s">
        <v>222</v>
      </c>
      <c r="B70" s="247"/>
      <c r="C70" s="247"/>
      <c r="D70" s="247"/>
      <c r="E70" s="247"/>
      <c r="F70" s="247"/>
      <c r="G70" s="247"/>
      <c r="H70" s="247"/>
      <c r="I70" s="247"/>
      <c r="J70" s="247"/>
      <c r="K70" s="247"/>
      <c r="L70" s="247"/>
      <c r="M70" s="248"/>
      <c r="N70" s="87"/>
    </row>
    <row r="71" spans="1:14" x14ac:dyDescent="0.2">
      <c r="A71" s="255" t="s">
        <v>206</v>
      </c>
      <c r="B71" s="256"/>
      <c r="C71" s="256"/>
      <c r="D71" s="256"/>
      <c r="E71" s="256"/>
      <c r="F71" s="256"/>
      <c r="G71" s="256"/>
      <c r="H71" s="257"/>
      <c r="I71" s="4">
        <v>169</v>
      </c>
      <c r="J71" s="141">
        <f>J68-J72</f>
        <v>398419217.34905386</v>
      </c>
      <c r="K71" s="132">
        <f t="shared" ref="K71:M71" si="2">K68-K72</f>
        <v>268069923.34905386</v>
      </c>
      <c r="L71" s="132">
        <f t="shared" si="2"/>
        <v>172177079.59201097</v>
      </c>
      <c r="M71" s="132">
        <f t="shared" si="2"/>
        <v>43674299.547144175</v>
      </c>
      <c r="N71" s="87"/>
    </row>
    <row r="72" spans="1:14" x14ac:dyDescent="0.2">
      <c r="A72" s="249" t="s">
        <v>207</v>
      </c>
      <c r="B72" s="250"/>
      <c r="C72" s="250"/>
      <c r="D72" s="250"/>
      <c r="E72" s="250"/>
      <c r="F72" s="250"/>
      <c r="G72" s="250"/>
      <c r="H72" s="251"/>
      <c r="I72" s="7">
        <v>170</v>
      </c>
      <c r="J72" s="142">
        <v>5946957</v>
      </c>
      <c r="K72" s="128">
        <v>5866774</v>
      </c>
      <c r="L72" s="133">
        <v>5147039</v>
      </c>
      <c r="M72" s="128">
        <v>1022083</v>
      </c>
      <c r="N72" s="87"/>
    </row>
    <row r="73" spans="1:14" x14ac:dyDescent="0.2">
      <c r="M73" s="78"/>
    </row>
    <row r="75" spans="1:14" x14ac:dyDescent="0.2">
      <c r="L75" s="78"/>
    </row>
  </sheetData>
  <mergeCells count="73">
    <mergeCell ref="A1:M1"/>
    <mergeCell ref="A2:M2"/>
    <mergeCell ref="A4:M4"/>
    <mergeCell ref="A5:H5"/>
    <mergeCell ref="J5:K5"/>
    <mergeCell ref="L5:M5"/>
    <mergeCell ref="A17:H17"/>
    <mergeCell ref="A6:H6"/>
    <mergeCell ref="A7:H7"/>
    <mergeCell ref="A8:H8"/>
    <mergeCell ref="A9:H9"/>
    <mergeCell ref="A10:H10"/>
    <mergeCell ref="A11:H11"/>
    <mergeCell ref="A12:H12"/>
    <mergeCell ref="A13:H13"/>
    <mergeCell ref="A14:H14"/>
    <mergeCell ref="A15:H15"/>
    <mergeCell ref="A16:H16"/>
    <mergeCell ref="A29:H29"/>
    <mergeCell ref="A18:H18"/>
    <mergeCell ref="A19:H19"/>
    <mergeCell ref="A20:H20"/>
    <mergeCell ref="A21:H21"/>
    <mergeCell ref="A22:H22"/>
    <mergeCell ref="A23:H23"/>
    <mergeCell ref="A24:H24"/>
    <mergeCell ref="A25:H25"/>
    <mergeCell ref="A26:H26"/>
    <mergeCell ref="A27:H27"/>
    <mergeCell ref="A28:H28"/>
    <mergeCell ref="A30:H30"/>
    <mergeCell ref="A31:H31"/>
    <mergeCell ref="A32:H32"/>
    <mergeCell ref="A33:H33"/>
    <mergeCell ref="A34:H34"/>
    <mergeCell ref="A47:H47"/>
    <mergeCell ref="A48:H48"/>
    <mergeCell ref="A49:H49"/>
    <mergeCell ref="A50:H50"/>
    <mergeCell ref="A35:H35"/>
    <mergeCell ref="A36:H36"/>
    <mergeCell ref="A37:H37"/>
    <mergeCell ref="A38:H38"/>
    <mergeCell ref="A39:H39"/>
    <mergeCell ref="A40:H40"/>
    <mergeCell ref="A41:H41"/>
    <mergeCell ref="A42:H42"/>
    <mergeCell ref="A43:H43"/>
    <mergeCell ref="A44:H44"/>
    <mergeCell ref="A45:H45"/>
    <mergeCell ref="A46:H46"/>
    <mergeCell ref="A51:H51"/>
    <mergeCell ref="A52:M52"/>
    <mergeCell ref="A65:H65"/>
    <mergeCell ref="A54:H54"/>
    <mergeCell ref="A55:H55"/>
    <mergeCell ref="A56:M56"/>
    <mergeCell ref="A57:H57"/>
    <mergeCell ref="A58:H58"/>
    <mergeCell ref="A59:H59"/>
    <mergeCell ref="A60:H60"/>
    <mergeCell ref="A53:H53"/>
    <mergeCell ref="A61:H61"/>
    <mergeCell ref="A62:H62"/>
    <mergeCell ref="A63:H63"/>
    <mergeCell ref="A64:H64"/>
    <mergeCell ref="A70:M70"/>
    <mergeCell ref="A72:H72"/>
    <mergeCell ref="A66:H66"/>
    <mergeCell ref="A67:H67"/>
    <mergeCell ref="A68:H68"/>
    <mergeCell ref="A69:M69"/>
    <mergeCell ref="A71:H71"/>
  </mergeCells>
  <dataValidations count="4">
    <dataValidation type="whole" operator="notEqual" allowBlank="1" showInputMessage="1" showErrorMessage="1" errorTitle="Pogrešan unos" error="Mogu se unijeti samo cjelobrojne pozitivne ili negativne vrijednosti." sqref="L12 J12">
      <formula1>999999999999</formula1>
    </dataValidation>
    <dataValidation type="whole" operator="greaterThanOrEqual" allowBlank="1" showInputMessage="1" showErrorMessage="1" errorTitle="Pogrešan unos" error="Mogu se unijeti samo cjelobrojne pozitivne vrijednosti." sqref="M55 M43:M47 M11 M23 J8:L11 K12:K48 M8 L13:L23 M13 M17 L25:L47 M28 M34 J49:M51 J25:J47 J13:J23 K59:K66">
      <formula1>0</formula1>
    </dataValidation>
    <dataValidation type="whole" operator="notEqual" allowBlank="1" showInputMessage="1" showErrorMessage="1" errorTitle="Pogrešan unos" error="Mogu se unijeti samo cjelobrojne vrijednosti." sqref="L48 J72:M72 K67:M68 J48 L60:L66 J54:M54 J57:M58 J60:J68">
      <formula1>999999999999</formula1>
    </dataValidation>
    <dataValidation operator="greaterThanOrEqual" allowBlank="1" showInputMessage="1" showErrorMessage="1" errorTitle="Pogrešan unos" error="Mogu se unijeti samo cjelobrojne pozitivne vrijednosti." sqref="M18:M22 M9:M10 M12 M14:M16 L24:M24 M25:M27 M29:M33 M35:M42 M48 J24"/>
  </dataValidations>
  <printOptions horizontalCentered="1"/>
  <pageMargins left="0.35433070866141736" right="0.35433070866141736" top="0.78740157480314965" bottom="0.59055118110236227" header="0.51181102362204722" footer="0.51181102362204722"/>
  <pageSetup paperSize="9" scale="72" orientation="portrait" r:id="rId1"/>
  <headerFooter alignWithMargins="0"/>
  <ignoredErrors>
    <ignoredError sqref="L57:M57 K54:M54" unlockedFormula="1"/>
    <ignoredError sqref="L58:M58"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M53"/>
  <sheetViews>
    <sheetView showGridLines="0" zoomScale="110" zoomScaleNormal="110" zoomScaleSheetLayoutView="110" workbookViewId="0">
      <selection activeCell="M39" sqref="M39"/>
    </sheetView>
  </sheetViews>
  <sheetFormatPr defaultRowHeight="12.75" x14ac:dyDescent="0.2"/>
  <cols>
    <col min="3" max="3" width="5" customWidth="1"/>
    <col min="5" max="6" width="9.140625" customWidth="1"/>
    <col min="7" max="7" width="3.5703125" customWidth="1"/>
    <col min="8" max="8" width="13.28515625" customWidth="1"/>
    <col min="9" max="9" width="6.5703125" customWidth="1"/>
    <col min="10" max="10" width="10.140625" style="71" customWidth="1"/>
    <col min="11" max="11" width="11.140625" style="71" bestFit="1" customWidth="1"/>
    <col min="12" max="12" width="10.85546875" style="87" bestFit="1" customWidth="1"/>
    <col min="13" max="13" width="9.85546875" style="87" bestFit="1" customWidth="1"/>
  </cols>
  <sheetData>
    <row r="1" spans="1:11" ht="15.75" customHeight="1" x14ac:dyDescent="0.2">
      <c r="A1" s="272" t="s">
        <v>223</v>
      </c>
      <c r="B1" s="272"/>
      <c r="C1" s="272"/>
      <c r="D1" s="272"/>
      <c r="E1" s="272"/>
      <c r="F1" s="272"/>
      <c r="G1" s="272"/>
      <c r="H1" s="272"/>
      <c r="I1" s="272"/>
      <c r="J1" s="272"/>
      <c r="K1" s="272"/>
    </row>
    <row r="2" spans="1:11" ht="12.75" customHeight="1" x14ac:dyDescent="0.2">
      <c r="A2" s="273" t="s">
        <v>324</v>
      </c>
      <c r="B2" s="273"/>
      <c r="C2" s="273"/>
      <c r="D2" s="273"/>
      <c r="E2" s="273"/>
      <c r="F2" s="273"/>
      <c r="G2" s="273"/>
      <c r="H2" s="273"/>
      <c r="I2" s="273"/>
      <c r="J2" s="273"/>
      <c r="K2" s="273"/>
    </row>
    <row r="3" spans="1:11" ht="7.5" customHeight="1" x14ac:dyDescent="0.2">
      <c r="A3" s="96"/>
      <c r="B3" s="97"/>
      <c r="C3" s="97"/>
      <c r="D3" s="97"/>
      <c r="E3" s="97"/>
      <c r="F3" s="97"/>
      <c r="G3" s="97"/>
      <c r="H3" s="97"/>
      <c r="I3" s="97"/>
      <c r="J3" s="107"/>
      <c r="K3" s="95"/>
    </row>
    <row r="4" spans="1:11" x14ac:dyDescent="0.2">
      <c r="A4" s="208" t="s">
        <v>308</v>
      </c>
      <c r="B4" s="209"/>
      <c r="C4" s="209"/>
      <c r="D4" s="209"/>
      <c r="E4" s="209"/>
      <c r="F4" s="209"/>
      <c r="G4" s="209"/>
      <c r="H4" s="209"/>
      <c r="I4" s="209"/>
      <c r="J4" s="209"/>
      <c r="K4" s="210"/>
    </row>
    <row r="5" spans="1:11" ht="24.75" thickBot="1" x14ac:dyDescent="0.25">
      <c r="A5" s="271" t="s">
        <v>55</v>
      </c>
      <c r="B5" s="271"/>
      <c r="C5" s="271"/>
      <c r="D5" s="271"/>
      <c r="E5" s="271"/>
      <c r="F5" s="271"/>
      <c r="G5" s="271"/>
      <c r="H5" s="271"/>
      <c r="I5" s="65" t="s">
        <v>56</v>
      </c>
      <c r="J5" s="66" t="s">
        <v>163</v>
      </c>
      <c r="K5" s="66" t="s">
        <v>164</v>
      </c>
    </row>
    <row r="6" spans="1:11" x14ac:dyDescent="0.2">
      <c r="A6" s="274">
        <v>1</v>
      </c>
      <c r="B6" s="274"/>
      <c r="C6" s="274"/>
      <c r="D6" s="274"/>
      <c r="E6" s="274"/>
      <c r="F6" s="274"/>
      <c r="G6" s="274"/>
      <c r="H6" s="274"/>
      <c r="I6" s="67">
        <v>2</v>
      </c>
      <c r="J6" s="68" t="s">
        <v>3</v>
      </c>
      <c r="K6" s="68" t="s">
        <v>4</v>
      </c>
    </row>
    <row r="7" spans="1:11" x14ac:dyDescent="0.2">
      <c r="A7" s="275" t="s">
        <v>224</v>
      </c>
      <c r="B7" s="276"/>
      <c r="C7" s="276"/>
      <c r="D7" s="276"/>
      <c r="E7" s="276"/>
      <c r="F7" s="276"/>
      <c r="G7" s="276"/>
      <c r="H7" s="276"/>
      <c r="I7" s="277"/>
      <c r="J7" s="277"/>
      <c r="K7" s="278"/>
    </row>
    <row r="8" spans="1:11" x14ac:dyDescent="0.2">
      <c r="A8" s="205" t="s">
        <v>225</v>
      </c>
      <c r="B8" s="206"/>
      <c r="C8" s="206"/>
      <c r="D8" s="206"/>
      <c r="E8" s="206"/>
      <c r="F8" s="206"/>
      <c r="G8" s="206"/>
      <c r="H8" s="206"/>
      <c r="I8" s="4">
        <v>1</v>
      </c>
      <c r="J8" s="10">
        <v>241246973</v>
      </c>
      <c r="K8" s="10">
        <v>238962374</v>
      </c>
    </row>
    <row r="9" spans="1:11" x14ac:dyDescent="0.2">
      <c r="A9" s="205" t="s">
        <v>226</v>
      </c>
      <c r="B9" s="206"/>
      <c r="C9" s="206"/>
      <c r="D9" s="206"/>
      <c r="E9" s="206"/>
      <c r="F9" s="206"/>
      <c r="G9" s="206"/>
      <c r="H9" s="206"/>
      <c r="I9" s="4">
        <v>2</v>
      </c>
      <c r="J9" s="10">
        <v>148312967</v>
      </c>
      <c r="K9" s="10">
        <v>191429714</v>
      </c>
    </row>
    <row r="10" spans="1:11" x14ac:dyDescent="0.2">
      <c r="A10" s="205" t="s">
        <v>227</v>
      </c>
      <c r="B10" s="206"/>
      <c r="C10" s="206"/>
      <c r="D10" s="206"/>
      <c r="E10" s="206"/>
      <c r="F10" s="206"/>
      <c r="G10" s="206"/>
      <c r="H10" s="206"/>
      <c r="I10" s="4">
        <v>3</v>
      </c>
      <c r="J10" s="10">
        <v>55113252</v>
      </c>
      <c r="K10" s="10">
        <v>37114593</v>
      </c>
    </row>
    <row r="11" spans="1:11" x14ac:dyDescent="0.2">
      <c r="A11" s="205" t="s">
        <v>228</v>
      </c>
      <c r="B11" s="206"/>
      <c r="C11" s="206"/>
      <c r="D11" s="206"/>
      <c r="E11" s="206"/>
      <c r="F11" s="206"/>
      <c r="G11" s="206"/>
      <c r="H11" s="206"/>
      <c r="I11" s="4">
        <v>4</v>
      </c>
      <c r="J11" s="10">
        <v>0</v>
      </c>
      <c r="K11" s="10">
        <v>0</v>
      </c>
    </row>
    <row r="12" spans="1:11" x14ac:dyDescent="0.2">
      <c r="A12" s="205" t="s">
        <v>229</v>
      </c>
      <c r="B12" s="206"/>
      <c r="C12" s="206"/>
      <c r="D12" s="206"/>
      <c r="E12" s="206"/>
      <c r="F12" s="206"/>
      <c r="G12" s="206"/>
      <c r="H12" s="206"/>
      <c r="I12" s="4">
        <v>5</v>
      </c>
      <c r="J12" s="10">
        <v>0</v>
      </c>
      <c r="K12" s="10">
        <v>15134351</v>
      </c>
    </row>
    <row r="13" spans="1:11" x14ac:dyDescent="0.2">
      <c r="A13" s="205" t="s">
        <v>230</v>
      </c>
      <c r="B13" s="206"/>
      <c r="C13" s="206"/>
      <c r="D13" s="206"/>
      <c r="E13" s="206"/>
      <c r="F13" s="206"/>
      <c r="G13" s="206"/>
      <c r="H13" s="206"/>
      <c r="I13" s="4">
        <v>6</v>
      </c>
      <c r="J13" s="10">
        <v>52327117</v>
      </c>
      <c r="K13" s="10">
        <v>22489361</v>
      </c>
    </row>
    <row r="14" spans="1:11" x14ac:dyDescent="0.2">
      <c r="A14" s="221" t="s">
        <v>231</v>
      </c>
      <c r="B14" s="222"/>
      <c r="C14" s="222"/>
      <c r="D14" s="222"/>
      <c r="E14" s="222"/>
      <c r="F14" s="222"/>
      <c r="G14" s="222"/>
      <c r="H14" s="222"/>
      <c r="I14" s="4">
        <v>7</v>
      </c>
      <c r="J14" s="9">
        <f>SUM(J8:J13)</f>
        <v>497000309</v>
      </c>
      <c r="K14" s="9">
        <f>SUM(K8:K13)</f>
        <v>505130393</v>
      </c>
    </row>
    <row r="15" spans="1:11" x14ac:dyDescent="0.2">
      <c r="A15" s="205" t="s">
        <v>232</v>
      </c>
      <c r="B15" s="206"/>
      <c r="C15" s="206"/>
      <c r="D15" s="206"/>
      <c r="E15" s="206"/>
      <c r="F15" s="206"/>
      <c r="G15" s="206"/>
      <c r="H15" s="206"/>
      <c r="I15" s="4">
        <v>8</v>
      </c>
      <c r="J15" s="10">
        <v>0</v>
      </c>
      <c r="K15" s="10">
        <v>0</v>
      </c>
    </row>
    <row r="16" spans="1:11" x14ac:dyDescent="0.2">
      <c r="A16" s="205" t="s">
        <v>233</v>
      </c>
      <c r="B16" s="206"/>
      <c r="C16" s="206"/>
      <c r="D16" s="206"/>
      <c r="E16" s="206"/>
      <c r="F16" s="206"/>
      <c r="G16" s="206"/>
      <c r="H16" s="206"/>
      <c r="I16" s="4">
        <v>9</v>
      </c>
      <c r="J16" s="10">
        <v>8359641</v>
      </c>
      <c r="K16" s="10">
        <v>856176</v>
      </c>
    </row>
    <row r="17" spans="1:11" x14ac:dyDescent="0.2">
      <c r="A17" s="205" t="s">
        <v>234</v>
      </c>
      <c r="B17" s="206"/>
      <c r="C17" s="206"/>
      <c r="D17" s="206"/>
      <c r="E17" s="206"/>
      <c r="F17" s="206"/>
      <c r="G17" s="206"/>
      <c r="H17" s="206"/>
      <c r="I17" s="4">
        <v>10</v>
      </c>
      <c r="J17" s="10">
        <v>30949012</v>
      </c>
      <c r="K17" s="10">
        <v>0</v>
      </c>
    </row>
    <row r="18" spans="1:11" x14ac:dyDescent="0.2">
      <c r="A18" s="205" t="s">
        <v>235</v>
      </c>
      <c r="B18" s="206"/>
      <c r="C18" s="206"/>
      <c r="D18" s="206"/>
      <c r="E18" s="206"/>
      <c r="F18" s="206"/>
      <c r="G18" s="206"/>
      <c r="H18" s="206"/>
      <c r="I18" s="4">
        <v>11</v>
      </c>
      <c r="J18" s="91">
        <v>183465060</v>
      </c>
      <c r="K18" s="91">
        <v>27536272</v>
      </c>
    </row>
    <row r="19" spans="1:11" x14ac:dyDescent="0.2">
      <c r="A19" s="221" t="s">
        <v>236</v>
      </c>
      <c r="B19" s="222"/>
      <c r="C19" s="222"/>
      <c r="D19" s="222"/>
      <c r="E19" s="222"/>
      <c r="F19" s="222"/>
      <c r="G19" s="222"/>
      <c r="H19" s="222"/>
      <c r="I19" s="4">
        <v>12</v>
      </c>
      <c r="J19" s="9">
        <f>SUM(J15:J18)</f>
        <v>222773713</v>
      </c>
      <c r="K19" s="9">
        <f>SUM(K15:K18)</f>
        <v>28392448</v>
      </c>
    </row>
    <row r="20" spans="1:11" x14ac:dyDescent="0.2">
      <c r="A20" s="221" t="s">
        <v>237</v>
      </c>
      <c r="B20" s="222"/>
      <c r="C20" s="222"/>
      <c r="D20" s="222"/>
      <c r="E20" s="222"/>
      <c r="F20" s="222"/>
      <c r="G20" s="222"/>
      <c r="H20" s="222"/>
      <c r="I20" s="4">
        <v>13</v>
      </c>
      <c r="J20" s="9">
        <f>IF(J14&gt;J19,J14-J19,0)</f>
        <v>274226596</v>
      </c>
      <c r="K20" s="9">
        <f>IF(K14&gt;K19,K14-K19,0)</f>
        <v>476737945</v>
      </c>
    </row>
    <row r="21" spans="1:11" x14ac:dyDescent="0.2">
      <c r="A21" s="221" t="s">
        <v>238</v>
      </c>
      <c r="B21" s="222"/>
      <c r="C21" s="222"/>
      <c r="D21" s="222"/>
      <c r="E21" s="222"/>
      <c r="F21" s="222"/>
      <c r="G21" s="222"/>
      <c r="H21" s="222"/>
      <c r="I21" s="4">
        <v>14</v>
      </c>
      <c r="J21" s="9">
        <f>IF(J19&gt;J14,J19-J14,0)</f>
        <v>0</v>
      </c>
      <c r="K21" s="9">
        <f>IF(K19&gt;K14,K19-K14,0)</f>
        <v>0</v>
      </c>
    </row>
    <row r="22" spans="1:11" x14ac:dyDescent="0.2">
      <c r="A22" s="275" t="s">
        <v>239</v>
      </c>
      <c r="B22" s="276"/>
      <c r="C22" s="276"/>
      <c r="D22" s="276"/>
      <c r="E22" s="276"/>
      <c r="F22" s="276"/>
      <c r="G22" s="276"/>
      <c r="H22" s="276"/>
      <c r="I22" s="277"/>
      <c r="J22" s="277"/>
      <c r="K22" s="278"/>
    </row>
    <row r="23" spans="1:11" x14ac:dyDescent="0.2">
      <c r="A23" s="205" t="s">
        <v>240</v>
      </c>
      <c r="B23" s="206"/>
      <c r="C23" s="206"/>
      <c r="D23" s="206"/>
      <c r="E23" s="206"/>
      <c r="F23" s="206"/>
      <c r="G23" s="206"/>
      <c r="H23" s="206"/>
      <c r="I23" s="4">
        <v>15</v>
      </c>
      <c r="J23" s="10">
        <v>5927523</v>
      </c>
      <c r="K23" s="10">
        <v>72855175</v>
      </c>
    </row>
    <row r="24" spans="1:11" x14ac:dyDescent="0.2">
      <c r="A24" s="205" t="s">
        <v>241</v>
      </c>
      <c r="B24" s="206"/>
      <c r="C24" s="206"/>
      <c r="D24" s="206"/>
      <c r="E24" s="206"/>
      <c r="F24" s="206"/>
      <c r="G24" s="206"/>
      <c r="H24" s="206"/>
      <c r="I24" s="4">
        <v>16</v>
      </c>
      <c r="J24" s="10">
        <v>2318222</v>
      </c>
      <c r="K24" s="10">
        <v>398064</v>
      </c>
    </row>
    <row r="25" spans="1:11" x14ac:dyDescent="0.2">
      <c r="A25" s="205" t="s">
        <v>242</v>
      </c>
      <c r="B25" s="206"/>
      <c r="C25" s="206"/>
      <c r="D25" s="206"/>
      <c r="E25" s="206"/>
      <c r="F25" s="206"/>
      <c r="G25" s="206"/>
      <c r="H25" s="206"/>
      <c r="I25" s="4">
        <v>17</v>
      </c>
      <c r="J25" s="10">
        <v>2247032</v>
      </c>
      <c r="K25" s="10">
        <v>5078934</v>
      </c>
    </row>
    <row r="26" spans="1:11" x14ac:dyDescent="0.2">
      <c r="A26" s="205" t="s">
        <v>243</v>
      </c>
      <c r="B26" s="206"/>
      <c r="C26" s="206"/>
      <c r="D26" s="206"/>
      <c r="E26" s="206"/>
      <c r="F26" s="206"/>
      <c r="G26" s="206"/>
      <c r="H26" s="206"/>
      <c r="I26" s="4">
        <v>18</v>
      </c>
      <c r="J26" s="10">
        <v>0</v>
      </c>
      <c r="K26" s="10">
        <v>0</v>
      </c>
    </row>
    <row r="27" spans="1:11" x14ac:dyDescent="0.2">
      <c r="A27" s="205" t="s">
        <v>244</v>
      </c>
      <c r="B27" s="206"/>
      <c r="C27" s="206"/>
      <c r="D27" s="206"/>
      <c r="E27" s="206"/>
      <c r="F27" s="206"/>
      <c r="G27" s="206"/>
      <c r="H27" s="206"/>
      <c r="I27" s="4">
        <v>19</v>
      </c>
      <c r="J27" s="10">
        <v>349000</v>
      </c>
      <c r="K27" s="10">
        <v>1390816</v>
      </c>
    </row>
    <row r="28" spans="1:11" x14ac:dyDescent="0.2">
      <c r="A28" s="221" t="s">
        <v>245</v>
      </c>
      <c r="B28" s="222"/>
      <c r="C28" s="222"/>
      <c r="D28" s="222"/>
      <c r="E28" s="222"/>
      <c r="F28" s="222"/>
      <c r="G28" s="222"/>
      <c r="H28" s="222"/>
      <c r="I28" s="4">
        <v>20</v>
      </c>
      <c r="J28" s="9">
        <f>SUM(J23:J27)</f>
        <v>10841777</v>
      </c>
      <c r="K28" s="9">
        <f>SUM(K23:K27)</f>
        <v>79722989</v>
      </c>
    </row>
    <row r="29" spans="1:11" x14ac:dyDescent="0.2">
      <c r="A29" s="205" t="s">
        <v>246</v>
      </c>
      <c r="B29" s="206"/>
      <c r="C29" s="206"/>
      <c r="D29" s="206"/>
      <c r="E29" s="206"/>
      <c r="F29" s="206"/>
      <c r="G29" s="206"/>
      <c r="H29" s="206"/>
      <c r="I29" s="4">
        <v>21</v>
      </c>
      <c r="J29" s="10">
        <v>271238442</v>
      </c>
      <c r="K29" s="10">
        <v>437112374</v>
      </c>
    </row>
    <row r="30" spans="1:11" x14ac:dyDescent="0.2">
      <c r="A30" s="205" t="s">
        <v>247</v>
      </c>
      <c r="B30" s="206"/>
      <c r="C30" s="206"/>
      <c r="D30" s="206"/>
      <c r="E30" s="206"/>
      <c r="F30" s="206"/>
      <c r="G30" s="206"/>
      <c r="H30" s="206"/>
      <c r="I30" s="4">
        <v>22</v>
      </c>
      <c r="J30" s="10">
        <v>410728413</v>
      </c>
      <c r="K30" s="10">
        <v>884520</v>
      </c>
    </row>
    <row r="31" spans="1:11" x14ac:dyDescent="0.2">
      <c r="A31" s="205" t="s">
        <v>248</v>
      </c>
      <c r="B31" s="206"/>
      <c r="C31" s="206"/>
      <c r="D31" s="206"/>
      <c r="E31" s="206"/>
      <c r="F31" s="206"/>
      <c r="G31" s="206"/>
      <c r="H31" s="206"/>
      <c r="I31" s="4">
        <v>23</v>
      </c>
      <c r="J31" s="10">
        <v>4701563</v>
      </c>
      <c r="K31" s="10">
        <v>618979</v>
      </c>
    </row>
    <row r="32" spans="1:11" x14ac:dyDescent="0.2">
      <c r="A32" s="221" t="s">
        <v>249</v>
      </c>
      <c r="B32" s="222"/>
      <c r="C32" s="222"/>
      <c r="D32" s="222"/>
      <c r="E32" s="222"/>
      <c r="F32" s="222"/>
      <c r="G32" s="222"/>
      <c r="H32" s="222"/>
      <c r="I32" s="4">
        <v>24</v>
      </c>
      <c r="J32" s="9">
        <f>SUM(J29:J31)</f>
        <v>686668418</v>
      </c>
      <c r="K32" s="9">
        <f>SUM(K29:K31)</f>
        <v>438615873</v>
      </c>
    </row>
    <row r="33" spans="1:11" x14ac:dyDescent="0.2">
      <c r="A33" s="221" t="s">
        <v>250</v>
      </c>
      <c r="B33" s="222"/>
      <c r="C33" s="222"/>
      <c r="D33" s="222"/>
      <c r="E33" s="222"/>
      <c r="F33" s="222"/>
      <c r="G33" s="222"/>
      <c r="H33" s="222"/>
      <c r="I33" s="4">
        <v>25</v>
      </c>
      <c r="J33" s="9">
        <f>IF(J28&gt;J32,J28-J32,0)</f>
        <v>0</v>
      </c>
      <c r="K33" s="9">
        <f>IF(K28&gt;K32,K28-K32,0)</f>
        <v>0</v>
      </c>
    </row>
    <row r="34" spans="1:11" x14ac:dyDescent="0.2">
      <c r="A34" s="221" t="s">
        <v>251</v>
      </c>
      <c r="B34" s="222"/>
      <c r="C34" s="222"/>
      <c r="D34" s="222"/>
      <c r="E34" s="222"/>
      <c r="F34" s="222"/>
      <c r="G34" s="222"/>
      <c r="H34" s="222"/>
      <c r="I34" s="4">
        <v>26</v>
      </c>
      <c r="J34" s="9">
        <f>IF(J32&gt;J28,J32-J28,0)</f>
        <v>675826641</v>
      </c>
      <c r="K34" s="9">
        <f>IF(K32&gt;K28,K32-K28,0)</f>
        <v>358892884</v>
      </c>
    </row>
    <row r="35" spans="1:11" x14ac:dyDescent="0.2">
      <c r="A35" s="275" t="s">
        <v>252</v>
      </c>
      <c r="B35" s="276"/>
      <c r="C35" s="276"/>
      <c r="D35" s="276"/>
      <c r="E35" s="276"/>
      <c r="F35" s="276"/>
      <c r="G35" s="276"/>
      <c r="H35" s="276"/>
      <c r="I35" s="277"/>
      <c r="J35" s="277"/>
      <c r="K35" s="278"/>
    </row>
    <row r="36" spans="1:11" x14ac:dyDescent="0.2">
      <c r="A36" s="205" t="s">
        <v>253</v>
      </c>
      <c r="B36" s="206"/>
      <c r="C36" s="206"/>
      <c r="D36" s="206"/>
      <c r="E36" s="206"/>
      <c r="F36" s="206"/>
      <c r="G36" s="206"/>
      <c r="H36" s="206"/>
      <c r="I36" s="4">
        <v>27</v>
      </c>
      <c r="J36" s="10">
        <v>506393995</v>
      </c>
      <c r="K36" s="10">
        <v>0</v>
      </c>
    </row>
    <row r="37" spans="1:11" x14ac:dyDescent="0.2">
      <c r="A37" s="205" t="s">
        <v>254</v>
      </c>
      <c r="B37" s="206"/>
      <c r="C37" s="206"/>
      <c r="D37" s="206"/>
      <c r="E37" s="206"/>
      <c r="F37" s="206"/>
      <c r="G37" s="206"/>
      <c r="H37" s="206"/>
      <c r="I37" s="4">
        <v>28</v>
      </c>
      <c r="J37" s="10">
        <v>480513171</v>
      </c>
      <c r="K37" s="10">
        <v>853618693</v>
      </c>
    </row>
    <row r="38" spans="1:11" x14ac:dyDescent="0.2">
      <c r="A38" s="205" t="s">
        <v>255</v>
      </c>
      <c r="B38" s="206"/>
      <c r="C38" s="206"/>
      <c r="D38" s="206"/>
      <c r="E38" s="206"/>
      <c r="F38" s="206"/>
      <c r="G38" s="206"/>
      <c r="H38" s="206"/>
      <c r="I38" s="4">
        <v>29</v>
      </c>
      <c r="J38" s="10">
        <v>4792160</v>
      </c>
      <c r="K38" s="10">
        <v>3307617</v>
      </c>
    </row>
    <row r="39" spans="1:11" x14ac:dyDescent="0.2">
      <c r="A39" s="221" t="s">
        <v>256</v>
      </c>
      <c r="B39" s="222"/>
      <c r="C39" s="222"/>
      <c r="D39" s="222"/>
      <c r="E39" s="222"/>
      <c r="F39" s="222"/>
      <c r="G39" s="222"/>
      <c r="H39" s="222"/>
      <c r="I39" s="4">
        <v>30</v>
      </c>
      <c r="J39" s="9">
        <f>SUM(J36:J38)</f>
        <v>991699326</v>
      </c>
      <c r="K39" s="9">
        <f>SUM(K36:K38)</f>
        <v>856926310</v>
      </c>
    </row>
    <row r="40" spans="1:11" x14ac:dyDescent="0.2">
      <c r="A40" s="205" t="s">
        <v>257</v>
      </c>
      <c r="B40" s="206"/>
      <c r="C40" s="206"/>
      <c r="D40" s="206"/>
      <c r="E40" s="206"/>
      <c r="F40" s="206"/>
      <c r="G40" s="206"/>
      <c r="H40" s="206"/>
      <c r="I40" s="4">
        <v>31</v>
      </c>
      <c r="J40" s="10">
        <v>510669575</v>
      </c>
      <c r="K40" s="10">
        <v>856535089</v>
      </c>
    </row>
    <row r="41" spans="1:11" x14ac:dyDescent="0.2">
      <c r="A41" s="205" t="s">
        <v>258</v>
      </c>
      <c r="B41" s="206"/>
      <c r="C41" s="206"/>
      <c r="D41" s="206"/>
      <c r="E41" s="206"/>
      <c r="F41" s="206"/>
      <c r="G41" s="206"/>
      <c r="H41" s="206"/>
      <c r="I41" s="4">
        <v>32</v>
      </c>
      <c r="J41" s="91">
        <v>0</v>
      </c>
      <c r="K41" s="91">
        <v>48479634</v>
      </c>
    </row>
    <row r="42" spans="1:11" x14ac:dyDescent="0.2">
      <c r="A42" s="205" t="s">
        <v>259</v>
      </c>
      <c r="B42" s="206"/>
      <c r="C42" s="206"/>
      <c r="D42" s="206"/>
      <c r="E42" s="206"/>
      <c r="F42" s="206"/>
      <c r="G42" s="206"/>
      <c r="H42" s="206"/>
      <c r="I42" s="4">
        <v>33</v>
      </c>
      <c r="J42" s="10">
        <v>2130632</v>
      </c>
      <c r="K42" s="10">
        <v>2218911</v>
      </c>
    </row>
    <row r="43" spans="1:11" x14ac:dyDescent="0.2">
      <c r="A43" s="205" t="s">
        <v>260</v>
      </c>
      <c r="B43" s="206"/>
      <c r="C43" s="206"/>
      <c r="D43" s="206"/>
      <c r="E43" s="206"/>
      <c r="F43" s="206"/>
      <c r="G43" s="206"/>
      <c r="H43" s="206"/>
      <c r="I43" s="4">
        <v>34</v>
      </c>
      <c r="J43" s="10">
        <v>5899674</v>
      </c>
      <c r="K43" s="10">
        <v>12977357</v>
      </c>
    </row>
    <row r="44" spans="1:11" x14ac:dyDescent="0.2">
      <c r="A44" s="205" t="s">
        <v>261</v>
      </c>
      <c r="B44" s="206"/>
      <c r="C44" s="206"/>
      <c r="D44" s="206"/>
      <c r="E44" s="206"/>
      <c r="F44" s="206"/>
      <c r="G44" s="206"/>
      <c r="H44" s="206"/>
      <c r="I44" s="4">
        <v>35</v>
      </c>
      <c r="J44" s="10">
        <v>0</v>
      </c>
      <c r="K44" s="10">
        <v>8826935</v>
      </c>
    </row>
    <row r="45" spans="1:11" x14ac:dyDescent="0.2">
      <c r="A45" s="221" t="s">
        <v>262</v>
      </c>
      <c r="B45" s="222"/>
      <c r="C45" s="222"/>
      <c r="D45" s="222"/>
      <c r="E45" s="222"/>
      <c r="F45" s="222"/>
      <c r="G45" s="222"/>
      <c r="H45" s="222"/>
      <c r="I45" s="4">
        <v>36</v>
      </c>
      <c r="J45" s="9">
        <f>SUM(J40:J44)</f>
        <v>518699881</v>
      </c>
      <c r="K45" s="9">
        <f>SUM(K40:K44)</f>
        <v>929037926</v>
      </c>
    </row>
    <row r="46" spans="1:11" x14ac:dyDescent="0.2">
      <c r="A46" s="221" t="s">
        <v>263</v>
      </c>
      <c r="B46" s="222"/>
      <c r="C46" s="222"/>
      <c r="D46" s="222"/>
      <c r="E46" s="222"/>
      <c r="F46" s="222"/>
      <c r="G46" s="222"/>
      <c r="H46" s="222"/>
      <c r="I46" s="4">
        <v>37</v>
      </c>
      <c r="J46" s="9">
        <f>IF(J39&gt;J45,J39-J45,0)</f>
        <v>472999445</v>
      </c>
      <c r="K46" s="9">
        <f>IF(K39&gt;K45,K39-K45,0)</f>
        <v>0</v>
      </c>
    </row>
    <row r="47" spans="1:11" x14ac:dyDescent="0.2">
      <c r="A47" s="221" t="s">
        <v>264</v>
      </c>
      <c r="B47" s="222"/>
      <c r="C47" s="222"/>
      <c r="D47" s="222"/>
      <c r="E47" s="222"/>
      <c r="F47" s="222"/>
      <c r="G47" s="222"/>
      <c r="H47" s="222"/>
      <c r="I47" s="4">
        <v>38</v>
      </c>
      <c r="J47" s="9">
        <f>IF(J45&gt;J39,J45-J39,0)</f>
        <v>0</v>
      </c>
      <c r="K47" s="9">
        <f>IF(K45&gt;K39,K45-K39,0)</f>
        <v>72111616</v>
      </c>
    </row>
    <row r="48" spans="1:11" x14ac:dyDescent="0.2">
      <c r="A48" s="205" t="s">
        <v>265</v>
      </c>
      <c r="B48" s="206"/>
      <c r="C48" s="206"/>
      <c r="D48" s="206"/>
      <c r="E48" s="206"/>
      <c r="F48" s="206"/>
      <c r="G48" s="206"/>
      <c r="H48" s="206"/>
      <c r="I48" s="4">
        <v>39</v>
      </c>
      <c r="J48" s="9">
        <f>IF(J20-J21+J33-J34+J46-J47&gt;0,J20-J21+J33-J34+J46-J47,0)</f>
        <v>71399400</v>
      </c>
      <c r="K48" s="9">
        <f>IF(K20-K21+K33-K34+K46-K47&gt;0,K20-K21+K33-K34+K46-K47,0)</f>
        <v>45733445</v>
      </c>
    </row>
    <row r="49" spans="1:11" x14ac:dyDescent="0.2">
      <c r="A49" s="205" t="s">
        <v>266</v>
      </c>
      <c r="B49" s="206"/>
      <c r="C49" s="206"/>
      <c r="D49" s="206"/>
      <c r="E49" s="206"/>
      <c r="F49" s="206"/>
      <c r="G49" s="206"/>
      <c r="H49" s="206"/>
      <c r="I49" s="4">
        <v>40</v>
      </c>
      <c r="J49" s="9">
        <f>IF(J21-J20+J34-J33+J47-J46&gt;0,J21-J20+J34-J33+J47-J46,0)</f>
        <v>0</v>
      </c>
      <c r="K49" s="9">
        <f>IF(K21-K20+K34-K33+K47-K46&gt;0,K21-K20+K34-K33+K47-K46,0)</f>
        <v>0</v>
      </c>
    </row>
    <row r="50" spans="1:11" x14ac:dyDescent="0.2">
      <c r="A50" s="205" t="s">
        <v>267</v>
      </c>
      <c r="B50" s="206"/>
      <c r="C50" s="206"/>
      <c r="D50" s="206"/>
      <c r="E50" s="206"/>
      <c r="F50" s="206"/>
      <c r="G50" s="206"/>
      <c r="H50" s="206"/>
      <c r="I50" s="4">
        <v>41</v>
      </c>
      <c r="J50" s="10">
        <v>220478018</v>
      </c>
      <c r="K50" s="10">
        <v>291877418</v>
      </c>
    </row>
    <row r="51" spans="1:11" x14ac:dyDescent="0.2">
      <c r="A51" s="205" t="s">
        <v>268</v>
      </c>
      <c r="B51" s="206"/>
      <c r="C51" s="206"/>
      <c r="D51" s="206"/>
      <c r="E51" s="206"/>
      <c r="F51" s="206"/>
      <c r="G51" s="206"/>
      <c r="H51" s="206"/>
      <c r="I51" s="4">
        <v>42</v>
      </c>
      <c r="J51" s="10">
        <v>71399400</v>
      </c>
      <c r="K51" s="10">
        <v>45733445</v>
      </c>
    </row>
    <row r="52" spans="1:11" x14ac:dyDescent="0.2">
      <c r="A52" s="205" t="s">
        <v>269</v>
      </c>
      <c r="B52" s="206"/>
      <c r="C52" s="206"/>
      <c r="D52" s="206"/>
      <c r="E52" s="206"/>
      <c r="F52" s="206"/>
      <c r="G52" s="206"/>
      <c r="H52" s="206"/>
      <c r="I52" s="4">
        <v>43</v>
      </c>
      <c r="J52" s="10">
        <v>0</v>
      </c>
      <c r="K52" s="10">
        <v>0</v>
      </c>
    </row>
    <row r="53" spans="1:11" x14ac:dyDescent="0.2">
      <c r="A53" s="243" t="s">
        <v>270</v>
      </c>
      <c r="B53" s="244"/>
      <c r="C53" s="244"/>
      <c r="D53" s="244"/>
      <c r="E53" s="244"/>
      <c r="F53" s="244"/>
      <c r="G53" s="244"/>
      <c r="H53" s="244"/>
      <c r="I53" s="7">
        <v>44</v>
      </c>
      <c r="J53" s="12">
        <f>J50+J51-J52</f>
        <v>291877418</v>
      </c>
      <c r="K53" s="12">
        <f>K50+K51-K52</f>
        <v>337610863</v>
      </c>
    </row>
  </sheetData>
  <mergeCells count="52">
    <mergeCell ref="A53:H53"/>
    <mergeCell ref="A49:H49"/>
    <mergeCell ref="A50:H50"/>
    <mergeCell ref="A51:H51"/>
    <mergeCell ref="A52:H52"/>
    <mergeCell ref="A48:H48"/>
    <mergeCell ref="A47:H47"/>
    <mergeCell ref="A43:H43"/>
    <mergeCell ref="A44:H44"/>
    <mergeCell ref="A35:K35"/>
    <mergeCell ref="A36:H36"/>
    <mergeCell ref="A37:H37"/>
    <mergeCell ref="A38:H38"/>
    <mergeCell ref="A39:H39"/>
    <mergeCell ref="A40:H40"/>
    <mergeCell ref="A46:H46"/>
    <mergeCell ref="A33:H33"/>
    <mergeCell ref="A34:H34"/>
    <mergeCell ref="A41:H41"/>
    <mergeCell ref="A42:H42"/>
    <mergeCell ref="A45:H45"/>
    <mergeCell ref="A29:H29"/>
    <mergeCell ref="A30:H30"/>
    <mergeCell ref="A31:H31"/>
    <mergeCell ref="A32:H32"/>
    <mergeCell ref="A21:H21"/>
    <mergeCell ref="A22:K22"/>
    <mergeCell ref="A23:H23"/>
    <mergeCell ref="A24:H24"/>
    <mergeCell ref="A25:H25"/>
    <mergeCell ref="A26:H26"/>
    <mergeCell ref="A27:H27"/>
    <mergeCell ref="A28:H28"/>
    <mergeCell ref="A4:K4"/>
    <mergeCell ref="A5:H5"/>
    <mergeCell ref="A1:K1"/>
    <mergeCell ref="A2:K2"/>
    <mergeCell ref="A19:H19"/>
    <mergeCell ref="A6:H6"/>
    <mergeCell ref="A7:K7"/>
    <mergeCell ref="A8:H8"/>
    <mergeCell ref="A13:H13"/>
    <mergeCell ref="A14:H14"/>
    <mergeCell ref="A20:H20"/>
    <mergeCell ref="A11:H11"/>
    <mergeCell ref="A12:H12"/>
    <mergeCell ref="A9:H9"/>
    <mergeCell ref="A10:H10"/>
    <mergeCell ref="A18:H18"/>
    <mergeCell ref="A15:H15"/>
    <mergeCell ref="A16:H16"/>
    <mergeCell ref="A17:H17"/>
  </mergeCells>
  <phoneticPr fontId="3" type="noConversion"/>
  <dataValidations count="2">
    <dataValidation type="whole" operator="notEqual" allowBlank="1" showInputMessage="1" showErrorMessage="1" errorTitle="Pogrešan unos" error="Mogu se unijeti samo cjelobrojne vrijednosti." sqref="L10:L13 J15:K18 J23:K27 J50:K50 J9:K13 J40:K44 J29:K31 J36:K38">
      <formula1>9999999998</formula1>
    </dataValidation>
    <dataValidation type="whole" operator="greaterThanOrEqual" allowBlank="1" showInputMessage="1" showErrorMessage="1" errorTitle="Pogrešan unos" error="Mogu se unijeti samo cjelobrojne pozitivne vrijednosti." sqref="J19:K21 J39:K39 J28:K28 J14:K14 J53:K53 J32:K34 J45:K49">
      <formula1>0</formula1>
    </dataValidation>
  </dataValidations>
  <printOptions horizontalCentered="1"/>
  <pageMargins left="0.74803149606299213" right="0.74803149606299213" top="0.98425196850393704" bottom="0.98425196850393704" header="0.51181102362204722" footer="0.51181102362204722"/>
  <pageSetup paperSize="9" scale="92" orientation="portrait" r:id="rId1"/>
  <headerFooter alignWithMargins="0"/>
  <ignoredErrors>
    <ignoredError sqref="J6:K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7"/>
  <sheetViews>
    <sheetView showGridLines="0" zoomScale="110" zoomScaleNormal="110" zoomScaleSheetLayoutView="100" workbookViewId="0">
      <selection activeCell="J25" sqref="J25:J26"/>
    </sheetView>
  </sheetViews>
  <sheetFormatPr defaultRowHeight="12.75" x14ac:dyDescent="0.2"/>
  <cols>
    <col min="1" max="3" width="9.140625" style="71"/>
    <col min="4" max="4" width="5.42578125" style="71" customWidth="1"/>
    <col min="5" max="5" width="10.140625" style="71" bestFit="1" customWidth="1"/>
    <col min="6" max="6" width="5.28515625" style="71" customWidth="1"/>
    <col min="7" max="7" width="11.42578125" style="71" customWidth="1"/>
    <col min="8" max="8" width="1.42578125" style="71" customWidth="1"/>
    <col min="9" max="9" width="6" style="71" customWidth="1"/>
    <col min="10" max="10" width="10.85546875" style="71" bestFit="1" customWidth="1"/>
    <col min="11" max="11" width="11" style="71" bestFit="1" customWidth="1"/>
    <col min="12" max="12" width="11.28515625" style="87" bestFit="1" customWidth="1"/>
    <col min="13" max="13" width="9.85546875" style="113" bestFit="1" customWidth="1"/>
    <col min="14" max="16384" width="9.140625" style="71"/>
  </cols>
  <sheetData>
    <row r="1" spans="1:13" ht="15" customHeight="1" x14ac:dyDescent="0.2">
      <c r="A1" s="279" t="s">
        <v>271</v>
      </c>
      <c r="B1" s="280"/>
      <c r="C1" s="280"/>
      <c r="D1" s="280"/>
      <c r="E1" s="280"/>
      <c r="F1" s="280"/>
      <c r="G1" s="280"/>
      <c r="H1" s="280"/>
      <c r="I1" s="280"/>
      <c r="J1" s="280"/>
      <c r="K1" s="280"/>
      <c r="L1" s="114"/>
    </row>
    <row r="2" spans="1:13" x14ac:dyDescent="0.2">
      <c r="A2" s="291" t="s">
        <v>324</v>
      </c>
      <c r="B2" s="291"/>
      <c r="C2" s="291"/>
      <c r="D2" s="291"/>
      <c r="E2" s="291"/>
      <c r="F2" s="291"/>
      <c r="G2" s="291"/>
      <c r="H2" s="291"/>
      <c r="I2" s="291"/>
      <c r="J2" s="291"/>
      <c r="K2" s="291"/>
      <c r="L2" s="115"/>
    </row>
    <row r="3" spans="1:13" ht="7.5" customHeight="1" x14ac:dyDescent="0.2">
      <c r="A3" s="69"/>
      <c r="B3" s="70"/>
      <c r="C3" s="86"/>
      <c r="D3" s="98"/>
      <c r="E3" s="99"/>
      <c r="F3" s="86"/>
      <c r="G3" s="99"/>
      <c r="H3" s="100"/>
      <c r="I3" s="70"/>
      <c r="J3" s="70"/>
      <c r="K3" s="70"/>
      <c r="L3" s="115"/>
    </row>
    <row r="4" spans="1:13" customFormat="1" ht="14.25" customHeight="1" x14ac:dyDescent="0.2">
      <c r="A4" s="208" t="s">
        <v>308</v>
      </c>
      <c r="B4" s="209"/>
      <c r="C4" s="209"/>
      <c r="D4" s="209"/>
      <c r="E4" s="209"/>
      <c r="F4" s="209"/>
      <c r="G4" s="209"/>
      <c r="H4" s="209"/>
      <c r="I4" s="209"/>
      <c r="J4" s="209"/>
      <c r="K4" s="210"/>
      <c r="L4" s="87"/>
      <c r="M4" s="113"/>
    </row>
    <row r="5" spans="1:13" ht="31.5" customHeight="1" thickBot="1" x14ac:dyDescent="0.25">
      <c r="A5" s="289" t="s">
        <v>55</v>
      </c>
      <c r="B5" s="289"/>
      <c r="C5" s="289"/>
      <c r="D5" s="289"/>
      <c r="E5" s="289"/>
      <c r="F5" s="289"/>
      <c r="G5" s="289"/>
      <c r="H5" s="289"/>
      <c r="I5" s="72" t="s">
        <v>56</v>
      </c>
      <c r="J5" s="82" t="s">
        <v>163</v>
      </c>
      <c r="K5" s="82" t="s">
        <v>164</v>
      </c>
    </row>
    <row r="6" spans="1:13" x14ac:dyDescent="0.2">
      <c r="A6" s="290">
        <v>1</v>
      </c>
      <c r="B6" s="290"/>
      <c r="C6" s="290"/>
      <c r="D6" s="290"/>
      <c r="E6" s="290"/>
      <c r="F6" s="290"/>
      <c r="G6" s="290"/>
      <c r="H6" s="290"/>
      <c r="I6" s="73">
        <v>2</v>
      </c>
      <c r="J6" s="68" t="s">
        <v>3</v>
      </c>
      <c r="K6" s="68" t="s">
        <v>4</v>
      </c>
    </row>
    <row r="7" spans="1:13" x14ac:dyDescent="0.2">
      <c r="A7" s="281" t="s">
        <v>272</v>
      </c>
      <c r="B7" s="282"/>
      <c r="C7" s="282"/>
      <c r="D7" s="282"/>
      <c r="E7" s="282"/>
      <c r="F7" s="282"/>
      <c r="G7" s="282"/>
      <c r="H7" s="282"/>
      <c r="I7" s="74">
        <v>1</v>
      </c>
      <c r="J7" s="8">
        <f>'Balance sheet'!J71</f>
        <v>1566400660</v>
      </c>
      <c r="K7" s="8">
        <f>'Balance sheet'!K71</f>
        <v>1566400660</v>
      </c>
    </row>
    <row r="8" spans="1:13" x14ac:dyDescent="0.2">
      <c r="A8" s="281" t="s">
        <v>273</v>
      </c>
      <c r="B8" s="282"/>
      <c r="C8" s="282"/>
      <c r="D8" s="282"/>
      <c r="E8" s="282"/>
      <c r="F8" s="282"/>
      <c r="G8" s="282"/>
      <c r="H8" s="282"/>
      <c r="I8" s="74">
        <v>2</v>
      </c>
      <c r="J8" s="10">
        <f>'Balance sheet'!J72</f>
        <v>186262938</v>
      </c>
      <c r="K8" s="10">
        <f>'Balance sheet'!K72</f>
        <v>187400085</v>
      </c>
    </row>
    <row r="9" spans="1:13" x14ac:dyDescent="0.2">
      <c r="A9" s="281" t="s">
        <v>274</v>
      </c>
      <c r="B9" s="282"/>
      <c r="C9" s="282"/>
      <c r="D9" s="282"/>
      <c r="E9" s="282"/>
      <c r="F9" s="282"/>
      <c r="G9" s="282"/>
      <c r="H9" s="282"/>
      <c r="I9" s="74">
        <v>3</v>
      </c>
      <c r="J9" s="10">
        <f>'Balance sheet'!J73</f>
        <v>483130296.81299728</v>
      </c>
      <c r="K9" s="10">
        <f>'Balance sheet'!K73</f>
        <v>540103118.31299734</v>
      </c>
    </row>
    <row r="10" spans="1:13" x14ac:dyDescent="0.2">
      <c r="A10" s="281" t="s">
        <v>275</v>
      </c>
      <c r="B10" s="282"/>
      <c r="C10" s="282"/>
      <c r="D10" s="282"/>
      <c r="E10" s="282"/>
      <c r="F10" s="282"/>
      <c r="G10" s="282"/>
      <c r="H10" s="282"/>
      <c r="I10" s="74">
        <v>4</v>
      </c>
      <c r="J10" s="10">
        <f>'Balance sheet'!J80</f>
        <v>116939896</v>
      </c>
      <c r="K10" s="10">
        <f>'Balance sheet'!K80</f>
        <v>400872825</v>
      </c>
    </row>
    <row r="11" spans="1:13" x14ac:dyDescent="0.2">
      <c r="A11" s="281" t="s">
        <v>276</v>
      </c>
      <c r="B11" s="282"/>
      <c r="C11" s="282"/>
      <c r="D11" s="282"/>
      <c r="E11" s="282"/>
      <c r="F11" s="282"/>
      <c r="G11" s="282"/>
      <c r="H11" s="282"/>
      <c r="I11" s="74">
        <v>5</v>
      </c>
      <c r="J11" s="10">
        <f>'Balance sheet'!J84</f>
        <v>397310409</v>
      </c>
      <c r="K11" s="10">
        <f>'Balance sheet'!K84</f>
        <v>182399657.59201097</v>
      </c>
    </row>
    <row r="12" spans="1:13" x14ac:dyDescent="0.2">
      <c r="A12" s="281" t="s">
        <v>277</v>
      </c>
      <c r="B12" s="282"/>
      <c r="C12" s="282"/>
      <c r="D12" s="282"/>
      <c r="E12" s="282"/>
      <c r="F12" s="282"/>
      <c r="G12" s="282"/>
      <c r="H12" s="282"/>
      <c r="I12" s="74">
        <v>6</v>
      </c>
      <c r="J12" s="10">
        <v>0</v>
      </c>
      <c r="K12" s="10">
        <v>0</v>
      </c>
    </row>
    <row r="13" spans="1:13" x14ac:dyDescent="0.2">
      <c r="A13" s="281" t="s">
        <v>278</v>
      </c>
      <c r="B13" s="282"/>
      <c r="C13" s="282"/>
      <c r="D13" s="282"/>
      <c r="E13" s="282"/>
      <c r="F13" s="282"/>
      <c r="G13" s="282"/>
      <c r="H13" s="282"/>
      <c r="I13" s="74">
        <v>7</v>
      </c>
      <c r="J13" s="10">
        <v>0</v>
      </c>
      <c r="K13" s="10">
        <v>0</v>
      </c>
    </row>
    <row r="14" spans="1:13" x14ac:dyDescent="0.2">
      <c r="A14" s="281" t="s">
        <v>279</v>
      </c>
      <c r="B14" s="282"/>
      <c r="C14" s="282"/>
      <c r="D14" s="282"/>
      <c r="E14" s="282"/>
      <c r="F14" s="282"/>
      <c r="G14" s="282"/>
      <c r="H14" s="282"/>
      <c r="I14" s="74">
        <v>8</v>
      </c>
      <c r="J14" s="10">
        <v>0</v>
      </c>
      <c r="K14" s="10">
        <v>0</v>
      </c>
    </row>
    <row r="15" spans="1:13" x14ac:dyDescent="0.2">
      <c r="A15" s="281" t="s">
        <v>280</v>
      </c>
      <c r="B15" s="282"/>
      <c r="C15" s="282"/>
      <c r="D15" s="282"/>
      <c r="E15" s="282"/>
      <c r="F15" s="282"/>
      <c r="G15" s="282"/>
      <c r="H15" s="282"/>
      <c r="I15" s="74">
        <v>9</v>
      </c>
      <c r="J15" s="10">
        <f>'Balance sheet'!J86</f>
        <v>67711486</v>
      </c>
      <c r="K15" s="10">
        <f>'Balance sheet'!K86</f>
        <v>49218042</v>
      </c>
    </row>
    <row r="16" spans="1:13" x14ac:dyDescent="0.2">
      <c r="A16" s="283" t="s">
        <v>281</v>
      </c>
      <c r="B16" s="284"/>
      <c r="C16" s="284"/>
      <c r="D16" s="284"/>
      <c r="E16" s="284"/>
      <c r="F16" s="284"/>
      <c r="G16" s="284"/>
      <c r="H16" s="284"/>
      <c r="I16" s="74">
        <v>10</v>
      </c>
      <c r="J16" s="9">
        <f>SUM(J7:J15)</f>
        <v>2817755685.8129973</v>
      </c>
      <c r="K16" s="9">
        <f>SUM(K7:K15)</f>
        <v>2926394387.9050083</v>
      </c>
      <c r="M16" s="87"/>
    </row>
    <row r="17" spans="1:11" x14ac:dyDescent="0.2">
      <c r="A17" s="281" t="s">
        <v>282</v>
      </c>
      <c r="B17" s="282"/>
      <c r="C17" s="282"/>
      <c r="D17" s="282"/>
      <c r="E17" s="282"/>
      <c r="F17" s="282"/>
      <c r="G17" s="282"/>
      <c r="H17" s="282"/>
      <c r="I17" s="74">
        <v>11</v>
      </c>
      <c r="J17" s="10">
        <v>1100544</v>
      </c>
      <c r="K17" s="10">
        <v>-10429400</v>
      </c>
    </row>
    <row r="18" spans="1:11" x14ac:dyDescent="0.2">
      <c r="A18" s="281" t="s">
        <v>283</v>
      </c>
      <c r="B18" s="282"/>
      <c r="C18" s="282"/>
      <c r="D18" s="282"/>
      <c r="E18" s="282"/>
      <c r="F18" s="282"/>
      <c r="G18" s="282"/>
      <c r="H18" s="282"/>
      <c r="I18" s="74">
        <v>12</v>
      </c>
      <c r="J18" s="10">
        <v>0</v>
      </c>
      <c r="K18" s="10">
        <v>0</v>
      </c>
    </row>
    <row r="19" spans="1:11" x14ac:dyDescent="0.2">
      <c r="A19" s="281" t="s">
        <v>284</v>
      </c>
      <c r="B19" s="282"/>
      <c r="C19" s="282"/>
      <c r="D19" s="282"/>
      <c r="E19" s="282"/>
      <c r="F19" s="282"/>
      <c r="G19" s="282"/>
      <c r="H19" s="282"/>
      <c r="I19" s="74">
        <v>13</v>
      </c>
      <c r="J19" s="10">
        <v>0</v>
      </c>
      <c r="K19" s="10">
        <v>0</v>
      </c>
    </row>
    <row r="20" spans="1:11" x14ac:dyDescent="0.2">
      <c r="A20" s="281" t="s">
        <v>285</v>
      </c>
      <c r="B20" s="282"/>
      <c r="C20" s="282"/>
      <c r="D20" s="282"/>
      <c r="E20" s="282"/>
      <c r="F20" s="282"/>
      <c r="G20" s="282"/>
      <c r="H20" s="282"/>
      <c r="I20" s="74">
        <v>14</v>
      </c>
      <c r="J20" s="10">
        <v>0</v>
      </c>
      <c r="K20" s="10">
        <v>0</v>
      </c>
    </row>
    <row r="21" spans="1:11" x14ac:dyDescent="0.2">
      <c r="A21" s="281" t="s">
        <v>286</v>
      </c>
      <c r="B21" s="282"/>
      <c r="C21" s="282"/>
      <c r="D21" s="282"/>
      <c r="E21" s="282"/>
      <c r="F21" s="282"/>
      <c r="G21" s="282"/>
      <c r="H21" s="282"/>
      <c r="I21" s="74">
        <v>15</v>
      </c>
      <c r="J21" s="10">
        <v>0</v>
      </c>
      <c r="K21" s="10">
        <v>0</v>
      </c>
    </row>
    <row r="22" spans="1:11" x14ac:dyDescent="0.2">
      <c r="A22" s="281" t="s">
        <v>287</v>
      </c>
      <c r="B22" s="282"/>
      <c r="C22" s="282"/>
      <c r="D22" s="282"/>
      <c r="E22" s="282"/>
      <c r="F22" s="282"/>
      <c r="G22" s="282"/>
      <c r="H22" s="282"/>
      <c r="I22" s="74">
        <v>16</v>
      </c>
      <c r="J22" s="10">
        <v>1031391984</v>
      </c>
      <c r="K22" s="10">
        <v>119068102</v>
      </c>
    </row>
    <row r="23" spans="1:11" x14ac:dyDescent="0.2">
      <c r="A23" s="283" t="s">
        <v>288</v>
      </c>
      <c r="B23" s="284"/>
      <c r="C23" s="284"/>
      <c r="D23" s="284"/>
      <c r="E23" s="284"/>
      <c r="F23" s="284"/>
      <c r="G23" s="284"/>
      <c r="H23" s="284"/>
      <c r="I23" s="74">
        <v>17</v>
      </c>
      <c r="J23" s="12">
        <f>SUM(J17:J22)</f>
        <v>1032492528</v>
      </c>
      <c r="K23" s="12">
        <f>SUM(K17:K22)</f>
        <v>108638702</v>
      </c>
    </row>
    <row r="24" spans="1:11" x14ac:dyDescent="0.2">
      <c r="A24" s="285"/>
      <c r="B24" s="286"/>
      <c r="C24" s="286"/>
      <c r="D24" s="286"/>
      <c r="E24" s="286"/>
      <c r="F24" s="286"/>
      <c r="G24" s="286"/>
      <c r="H24" s="286"/>
      <c r="I24" s="287"/>
      <c r="J24" s="287"/>
      <c r="K24" s="288"/>
    </row>
    <row r="25" spans="1:11" x14ac:dyDescent="0.2">
      <c r="A25" s="294" t="s">
        <v>289</v>
      </c>
      <c r="B25" s="295"/>
      <c r="C25" s="295"/>
      <c r="D25" s="295"/>
      <c r="E25" s="295"/>
      <c r="F25" s="295"/>
      <c r="G25" s="295"/>
      <c r="H25" s="295"/>
      <c r="I25" s="75">
        <v>18</v>
      </c>
      <c r="J25" s="105">
        <f>J23-J26</f>
        <v>1026545571</v>
      </c>
      <c r="K25" s="8">
        <f>K23-K26</f>
        <v>103491663</v>
      </c>
    </row>
    <row r="26" spans="1:11" ht="17.25" customHeight="1" x14ac:dyDescent="0.2">
      <c r="A26" s="296" t="s">
        <v>290</v>
      </c>
      <c r="B26" s="297"/>
      <c r="C26" s="297"/>
      <c r="D26" s="297"/>
      <c r="E26" s="297"/>
      <c r="F26" s="297"/>
      <c r="G26" s="297"/>
      <c r="H26" s="297"/>
      <c r="I26" s="76">
        <v>19</v>
      </c>
      <c r="J26" s="12">
        <v>5946957</v>
      </c>
      <c r="K26" s="12">
        <f>'P&amp;L account'!L72</f>
        <v>5147039</v>
      </c>
    </row>
    <row r="27" spans="1:11" ht="30" customHeight="1" x14ac:dyDescent="0.2">
      <c r="A27" s="292"/>
      <c r="B27" s="293"/>
      <c r="C27" s="293"/>
      <c r="D27" s="293"/>
      <c r="E27" s="293"/>
      <c r="F27" s="293"/>
      <c r="G27" s="293"/>
      <c r="H27" s="293"/>
      <c r="I27" s="293"/>
      <c r="J27" s="293"/>
      <c r="K27" s="293"/>
    </row>
  </sheetData>
  <protectedRanges>
    <protectedRange sqref="E2:E3" name="Range1_1"/>
    <protectedRange sqref="G2:H3" name="Range1"/>
    <protectedRange sqref="E4" name="Range1_1_1"/>
    <protectedRange sqref="G4:H4" name="Range1_2"/>
  </protectedRanges>
  <mergeCells count="26">
    <mergeCell ref="A4:K4"/>
    <mergeCell ref="A27:K27"/>
    <mergeCell ref="A12:H12"/>
    <mergeCell ref="A25:H25"/>
    <mergeCell ref="A26:H26"/>
    <mergeCell ref="A19:H19"/>
    <mergeCell ref="A14:H14"/>
    <mergeCell ref="A15:H15"/>
    <mergeCell ref="A16:H16"/>
    <mergeCell ref="A20:H20"/>
    <mergeCell ref="A1:K1"/>
    <mergeCell ref="A21:H21"/>
    <mergeCell ref="A22:H22"/>
    <mergeCell ref="A23:H23"/>
    <mergeCell ref="A24:K24"/>
    <mergeCell ref="A17:H17"/>
    <mergeCell ref="A18:H18"/>
    <mergeCell ref="A9:H9"/>
    <mergeCell ref="A10:H10"/>
    <mergeCell ref="A5:H5"/>
    <mergeCell ref="A6:H6"/>
    <mergeCell ref="A13:H13"/>
    <mergeCell ref="A11:H11"/>
    <mergeCell ref="A7:H7"/>
    <mergeCell ref="A2:K2"/>
    <mergeCell ref="A8:H8"/>
  </mergeCells>
  <phoneticPr fontId="3" type="noConversion"/>
  <conditionalFormatting sqref="G3">
    <cfRule type="cellIs" dxfId="1" priority="2" stopIfTrue="1" operator="lessThan">
      <formula>#REF!</formula>
    </cfRule>
  </conditionalFormatting>
  <conditionalFormatting sqref="G4">
    <cfRule type="cellIs" dxfId="0" priority="1" stopIfTrue="1" operator="lessThan">
      <formula>#REF!</formula>
    </cfRule>
  </conditionalFormatting>
  <dataValidations count="4">
    <dataValidation type="whole" operator="notEqual" allowBlank="1" showInputMessage="1" showErrorMessage="1" errorTitle="Pogrešan unos" error="Mogu se unijeti samo cjelobrojne vrijednosti." sqref="J25:K26">
      <formula1>9999999999</formula1>
    </dataValidation>
    <dataValidation type="whole" operator="notEqual" allowBlank="1" showInputMessage="1" showErrorMessage="1" errorTitle="Pogrešan unos" error="Mogu se unijeti samo cjelobrojne vrijednosti." sqref="J18:K21 J7:K15">
      <formula1>999999999999</formula1>
    </dataValidation>
    <dataValidation type="whole" operator="greaterThanOrEqual" allowBlank="1" showInputMessage="1" showErrorMessage="1" errorTitle="Pogrešan unos" error="Mogu se unijeti samo cjelobrojne pozitivne vrijednosti." sqref="J23:K24 J16:K1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3 G3">
      <formula1>39448</formula1>
    </dataValidation>
  </dataValidations>
  <printOptions horizontalCentered="1"/>
  <pageMargins left="0.35433070866141736" right="0.35433070866141736" top="0.98425196850393704" bottom="0.98425196850393704" header="0.51181102362204722" footer="0.51181102362204722"/>
  <pageSetup paperSize="9" orientation="portrait" r:id="rId1"/>
  <headerFooter alignWithMargins="0"/>
  <ignoredErrors>
    <ignoredError sqref="J6:K6" numberStoredAsText="1"/>
    <ignoredError sqref="J15:K15 J25:K25" unlockedFormula="1"/>
    <ignoredError sqref="J7:K7 J8:K8 J9:K9 J10:K10 J11:K11" numberStoredAsText="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3"/>
  <sheetViews>
    <sheetView showGridLines="0" zoomScale="110" zoomScaleNormal="110" zoomScaleSheetLayoutView="100" workbookViewId="0">
      <selection activeCell="A9" sqref="A9"/>
    </sheetView>
  </sheetViews>
  <sheetFormatPr defaultRowHeight="12.75" x14ac:dyDescent="0.2"/>
  <cols>
    <col min="1" max="1" width="101.140625" style="71" customWidth="1"/>
    <col min="2" max="16384" width="9.140625" style="71"/>
  </cols>
  <sheetData>
    <row r="1" spans="1:10" x14ac:dyDescent="0.2">
      <c r="A1" s="121"/>
      <c r="B1" s="122"/>
      <c r="C1" s="122"/>
      <c r="D1" s="122"/>
      <c r="E1" s="122"/>
      <c r="F1" s="122"/>
      <c r="G1" s="122"/>
      <c r="H1" s="122"/>
      <c r="I1" s="122"/>
      <c r="J1" s="122"/>
    </row>
    <row r="2" spans="1:10" ht="15.75" x14ac:dyDescent="0.25">
      <c r="A2" s="129" t="s">
        <v>307</v>
      </c>
      <c r="B2" s="124"/>
      <c r="C2" s="124"/>
      <c r="D2" s="124"/>
      <c r="E2" s="124"/>
      <c r="F2" s="124"/>
      <c r="G2" s="124"/>
      <c r="H2" s="124"/>
      <c r="I2" s="124"/>
      <c r="J2" s="124"/>
    </row>
    <row r="3" spans="1:10" x14ac:dyDescent="0.2">
      <c r="A3" s="123"/>
      <c r="B3" s="124"/>
      <c r="C3" s="124"/>
      <c r="D3" s="124"/>
      <c r="E3" s="124"/>
      <c r="F3" s="124"/>
      <c r="G3" s="124"/>
      <c r="H3" s="124"/>
      <c r="I3" s="124"/>
      <c r="J3" s="124"/>
    </row>
    <row r="4" spans="1:10" ht="115.5" customHeight="1" x14ac:dyDescent="0.2">
      <c r="A4" s="130" t="s">
        <v>325</v>
      </c>
      <c r="B4" s="122"/>
      <c r="C4" s="122"/>
      <c r="D4" s="122"/>
      <c r="E4" s="122"/>
      <c r="F4" s="122"/>
      <c r="G4" s="122"/>
      <c r="H4" s="122"/>
      <c r="I4" s="122"/>
      <c r="J4" s="122"/>
    </row>
    <row r="5" spans="1:10" ht="12.75" customHeight="1" x14ac:dyDescent="0.2">
      <c r="A5" s="118"/>
      <c r="B5" s="117"/>
      <c r="C5" s="117"/>
      <c r="D5" s="117"/>
      <c r="E5" s="117"/>
      <c r="F5" s="117"/>
      <c r="G5" s="117"/>
      <c r="H5" s="117"/>
      <c r="I5" s="117"/>
      <c r="J5" s="117"/>
    </row>
    <row r="6" spans="1:10" x14ac:dyDescent="0.2">
      <c r="A6" s="298"/>
      <c r="B6" s="298"/>
      <c r="C6" s="298"/>
      <c r="D6" s="298"/>
      <c r="E6" s="298"/>
      <c r="F6" s="298"/>
      <c r="G6" s="298"/>
      <c r="H6" s="298"/>
      <c r="I6" s="298"/>
      <c r="J6" s="298"/>
    </row>
    <row r="7" spans="1:10" x14ac:dyDescent="0.2">
      <c r="A7" s="125"/>
      <c r="B7" s="125"/>
      <c r="C7" s="125"/>
      <c r="D7" s="125"/>
      <c r="E7" s="125"/>
      <c r="F7" s="125"/>
      <c r="G7" s="125"/>
      <c r="H7" s="125"/>
      <c r="I7" s="125"/>
      <c r="J7" s="125"/>
    </row>
    <row r="8" spans="1:10" x14ac:dyDescent="0.2">
      <c r="A8" s="125"/>
      <c r="B8" s="125"/>
      <c r="C8" s="125"/>
      <c r="D8" s="125"/>
      <c r="E8" s="125"/>
      <c r="F8" s="125"/>
      <c r="G8" s="125"/>
      <c r="H8" s="125"/>
      <c r="I8" s="125"/>
      <c r="J8" s="125"/>
    </row>
    <row r="9" spans="1:10" x14ac:dyDescent="0.2">
      <c r="A9" s="125"/>
      <c r="B9" s="125"/>
      <c r="C9" s="125"/>
      <c r="D9" s="125"/>
      <c r="E9" s="125"/>
      <c r="F9" s="125"/>
      <c r="G9" s="125"/>
      <c r="H9" s="125"/>
      <c r="I9" s="125"/>
      <c r="J9" s="125"/>
    </row>
    <row r="10" spans="1:10" x14ac:dyDescent="0.2">
      <c r="A10" s="125"/>
      <c r="B10" s="125"/>
      <c r="C10" s="125"/>
      <c r="D10" s="125"/>
      <c r="E10" s="125"/>
      <c r="F10" s="125"/>
      <c r="G10" s="125"/>
      <c r="H10" s="125"/>
      <c r="I10" s="125"/>
      <c r="J10" s="125"/>
    </row>
    <row r="11" spans="1:10" x14ac:dyDescent="0.2">
      <c r="A11" s="125"/>
      <c r="B11" s="125"/>
      <c r="C11" s="125"/>
      <c r="D11" s="125"/>
      <c r="E11" s="125"/>
      <c r="F11" s="125"/>
      <c r="G11" s="125"/>
      <c r="H11" s="125"/>
      <c r="I11" s="125"/>
      <c r="J11" s="125"/>
    </row>
    <row r="12" spans="1:10" x14ac:dyDescent="0.2">
      <c r="A12" s="125"/>
      <c r="B12" s="125"/>
      <c r="C12" s="125"/>
      <c r="D12" s="125"/>
      <c r="E12" s="125"/>
      <c r="F12" s="125"/>
      <c r="G12" s="125"/>
      <c r="H12" s="125"/>
      <c r="I12" s="125"/>
      <c r="J12" s="125"/>
    </row>
    <row r="13" spans="1:10" x14ac:dyDescent="0.2">
      <c r="A13" s="125"/>
      <c r="B13" s="125"/>
      <c r="C13" s="125"/>
      <c r="D13" s="125"/>
      <c r="E13" s="125"/>
      <c r="F13" s="125"/>
      <c r="G13" s="125"/>
      <c r="H13" s="125"/>
      <c r="I13" s="125"/>
      <c r="J13" s="125"/>
    </row>
    <row r="14" spans="1:10" ht="18.75" customHeight="1" x14ac:dyDescent="0.2">
      <c r="A14" s="125"/>
      <c r="B14" s="125"/>
      <c r="C14" s="125"/>
      <c r="D14" s="125"/>
      <c r="E14" s="125"/>
      <c r="F14" s="125"/>
      <c r="G14" s="125"/>
      <c r="H14" s="125"/>
      <c r="I14" s="125"/>
      <c r="J14" s="125"/>
    </row>
    <row r="15" spans="1:10" x14ac:dyDescent="0.2">
      <c r="A15" s="125"/>
      <c r="B15" s="125"/>
      <c r="C15" s="125"/>
      <c r="D15" s="125"/>
      <c r="E15" s="125"/>
      <c r="F15" s="125"/>
      <c r="G15" s="125"/>
      <c r="H15" s="125"/>
      <c r="I15" s="125"/>
      <c r="J15" s="125"/>
    </row>
    <row r="16" spans="1:10" x14ac:dyDescent="0.2">
      <c r="A16" s="125"/>
      <c r="B16" s="125"/>
      <c r="C16" s="125"/>
      <c r="D16" s="125"/>
      <c r="E16" s="125"/>
      <c r="F16" s="125"/>
      <c r="G16" s="125"/>
      <c r="H16" s="125"/>
      <c r="I16" s="125"/>
      <c r="J16" s="125"/>
    </row>
    <row r="17" spans="1:10" x14ac:dyDescent="0.2">
      <c r="A17" s="125"/>
      <c r="B17" s="125"/>
      <c r="C17" s="125"/>
      <c r="D17" s="125"/>
      <c r="E17" s="125"/>
      <c r="F17" s="125"/>
      <c r="G17" s="125"/>
      <c r="H17" s="125"/>
      <c r="I17" s="125"/>
      <c r="J17" s="125"/>
    </row>
    <row r="18" spans="1:10" x14ac:dyDescent="0.2">
      <c r="A18" s="125"/>
      <c r="B18" s="125"/>
      <c r="C18" s="125"/>
      <c r="D18" s="125"/>
      <c r="E18" s="125"/>
      <c r="F18" s="125"/>
      <c r="G18" s="125"/>
      <c r="H18" s="125"/>
      <c r="I18" s="125"/>
      <c r="J18" s="125"/>
    </row>
    <row r="19" spans="1:10" ht="6.75" customHeight="1" x14ac:dyDescent="0.2">
      <c r="A19" s="125"/>
      <c r="B19" s="125"/>
      <c r="C19" s="125"/>
      <c r="D19" s="125"/>
      <c r="E19" s="125"/>
      <c r="F19" s="125"/>
      <c r="G19" s="125"/>
      <c r="H19" s="125"/>
      <c r="I19" s="125"/>
      <c r="J19" s="125"/>
    </row>
    <row r="20" spans="1:10" ht="7.5" customHeight="1" x14ac:dyDescent="0.2">
      <c r="A20" s="125"/>
      <c r="B20" s="125"/>
      <c r="C20" s="125"/>
      <c r="D20" s="125"/>
      <c r="E20" s="125"/>
      <c r="F20" s="125"/>
      <c r="G20" s="125"/>
      <c r="H20" s="125"/>
      <c r="I20" s="125"/>
      <c r="J20" s="125"/>
    </row>
    <row r="21" spans="1:10" x14ac:dyDescent="0.2">
      <c r="A21" s="125"/>
      <c r="B21" s="125"/>
      <c r="C21" s="125"/>
      <c r="D21" s="125"/>
      <c r="E21" s="125"/>
      <c r="F21" s="125"/>
      <c r="G21" s="125"/>
      <c r="H21" s="125"/>
      <c r="I21" s="126"/>
      <c r="J21" s="125"/>
    </row>
    <row r="22" spans="1:10" x14ac:dyDescent="0.2">
      <c r="A22" s="125"/>
      <c r="B22" s="125"/>
      <c r="C22" s="125"/>
      <c r="D22" s="125"/>
      <c r="E22" s="125"/>
      <c r="F22" s="125"/>
      <c r="G22" s="125"/>
      <c r="H22" s="125"/>
      <c r="I22" s="125"/>
      <c r="J22" s="125"/>
    </row>
    <row r="23" spans="1:10" x14ac:dyDescent="0.2">
      <c r="A23" s="125"/>
      <c r="B23" s="125"/>
      <c r="C23" s="125"/>
      <c r="D23" s="125"/>
      <c r="E23" s="125"/>
      <c r="F23" s="125"/>
      <c r="G23" s="125"/>
      <c r="H23" s="125"/>
      <c r="I23" s="125"/>
      <c r="J23" s="125"/>
    </row>
  </sheetData>
  <mergeCells count="1">
    <mergeCell ref="A6:J6"/>
  </mergeCells>
  <phoneticPr fontId="3" type="noConversion"/>
  <pageMargins left="0.74803149606299213" right="0.55118110236220474" top="0.59055118110236227"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data</vt:lpstr>
      <vt:lpstr>Balance sheet</vt:lpstr>
      <vt:lpstr>P&amp;L account</vt:lpstr>
      <vt:lpstr>Cash flow</vt:lpstr>
      <vt:lpstr>ce</vt:lpstr>
      <vt:lpstr>Notes</vt:lpstr>
      <vt:lpstr>'Balance sheet'!Print_Area</vt:lpstr>
      <vt:lpstr>'Cash flow'!Print_Area</vt:lpstr>
      <vt:lpstr>'General data'!Print_Area</vt:lpstr>
      <vt:lpstr>Notes!Print_Area</vt:lpstr>
      <vt:lpstr>'P&amp;L account'!Print_Area</vt:lpstr>
      <vt:lpstr>'Balance sheet'!Print_Titles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2016-10-21T13:16:22Z</cp:lastPrinted>
  <dcterms:created xsi:type="dcterms:W3CDTF">2008-10-17T11:51:54Z</dcterms:created>
  <dcterms:modified xsi:type="dcterms:W3CDTF">2017-02-23T14:38:25Z</dcterms:modified>
</cp:coreProperties>
</file>