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orion\Odnosi s investitorima\Dokumenti\Financijska izvješća\TFI-POD\2011\"/>
    </mc:Choice>
  </mc:AlternateContent>
  <bookViews>
    <workbookView xWindow="0" yWindow="0" windowWidth="21600" windowHeight="9735"/>
  </bookViews>
  <sheets>
    <sheet name="General data" sheetId="15" r:id="rId1"/>
    <sheet name="Balance sheet" sheetId="19" r:id="rId2"/>
    <sheet name="P&amp;L account " sheetId="18" r:id="rId3"/>
    <sheet name="Cash flow" sheetId="20" r:id="rId4"/>
    <sheet name="NT_D" sheetId="21" r:id="rId5"/>
    <sheet name="Changes in equity" sheetId="17" r:id="rId6"/>
    <sheet name="Notes" sheetId="22" r:id="rId7"/>
  </sheets>
  <definedNames>
    <definedName name="_xlnm.Print_Area" localSheetId="5">'Changes in equity'!$A$1:$K$25</definedName>
    <definedName name="_xlnm.Print_Area" localSheetId="0">'General data'!$A$1:$I$63</definedName>
    <definedName name="_xlnm.Print_Area" localSheetId="6">Notes!$A$1:$J$16</definedName>
    <definedName name="_xlnm.Print_Titles" localSheetId="1">'Balance sheet'!$4:$5</definedName>
  </definedNames>
  <calcPr calcId="152511" fullCalcOnLoad="1"/>
</workbook>
</file>

<file path=xl/calcChain.xml><?xml version="1.0" encoding="utf-8"?>
<calcChain xmlns="http://schemas.openxmlformats.org/spreadsheetml/2006/main">
  <c r="K18" i="20" l="1"/>
  <c r="K20" i="20" s="1"/>
  <c r="J18" i="20"/>
  <c r="K13" i="20"/>
  <c r="K19" i="20" s="1"/>
  <c r="K47" i="20" s="1"/>
  <c r="J13" i="20"/>
  <c r="J19" i="20"/>
  <c r="K21" i="17"/>
  <c r="J21" i="17"/>
  <c r="K14" i="17"/>
  <c r="J14" i="17"/>
  <c r="K52" i="20"/>
  <c r="J52" i="20"/>
  <c r="K44" i="20"/>
  <c r="K46" i="20"/>
  <c r="J44" i="20"/>
  <c r="J46" i="20" s="1"/>
  <c r="K38" i="20"/>
  <c r="K45" i="20"/>
  <c r="J38" i="20"/>
  <c r="J45" i="20" s="1"/>
  <c r="K31" i="20"/>
  <c r="K33" i="20"/>
  <c r="J31" i="20"/>
  <c r="J33" i="20" s="1"/>
  <c r="K27" i="20"/>
  <c r="K32" i="20"/>
  <c r="J27" i="20"/>
  <c r="J32" i="20" s="1"/>
  <c r="M70" i="18"/>
  <c r="L70" i="18"/>
  <c r="M57" i="18"/>
  <c r="M66" i="18" s="1"/>
  <c r="L57" i="18"/>
  <c r="L66" i="18"/>
  <c r="K57" i="18"/>
  <c r="K66" i="18" s="1"/>
  <c r="J57" i="18"/>
  <c r="J66" i="18"/>
  <c r="M53" i="18"/>
  <c r="L53" i="18"/>
  <c r="L35" i="18"/>
  <c r="L33" i="18" s="1"/>
  <c r="L43" i="18" s="1"/>
  <c r="M33" i="18"/>
  <c r="K33" i="18"/>
  <c r="J33" i="18"/>
  <c r="M27" i="18"/>
  <c r="L27" i="18"/>
  <c r="K27" i="18"/>
  <c r="J27" i="18"/>
  <c r="M26" i="18"/>
  <c r="L26" i="18"/>
  <c r="M22" i="18"/>
  <c r="L22" i="18"/>
  <c r="K22" i="18"/>
  <c r="J22" i="18"/>
  <c r="M16" i="18"/>
  <c r="L16" i="18"/>
  <c r="K16" i="18"/>
  <c r="J16" i="18"/>
  <c r="J10" i="18" s="1"/>
  <c r="J43" i="18" s="1"/>
  <c r="M12" i="18"/>
  <c r="M10" i="18" s="1"/>
  <c r="M43" i="18" s="1"/>
  <c r="M46" i="18" s="1"/>
  <c r="L12" i="18"/>
  <c r="K12" i="18"/>
  <c r="K10" i="18"/>
  <c r="K43" i="18"/>
  <c r="K46" i="18" s="1"/>
  <c r="J12" i="18"/>
  <c r="L10" i="18"/>
  <c r="M7" i="18"/>
  <c r="M42" i="18" s="1"/>
  <c r="L7" i="18"/>
  <c r="L42" i="18"/>
  <c r="L44" i="18" s="1"/>
  <c r="L48" i="18" s="1"/>
  <c r="K7" i="18"/>
  <c r="K42" i="18" s="1"/>
  <c r="J7" i="18"/>
  <c r="J42" i="18"/>
  <c r="J45" i="18" s="1"/>
  <c r="K100" i="19"/>
  <c r="J100" i="19"/>
  <c r="K90" i="19"/>
  <c r="J90" i="19"/>
  <c r="K86" i="19"/>
  <c r="J86" i="19"/>
  <c r="K82" i="19"/>
  <c r="J82" i="19"/>
  <c r="J69" i="19" s="1"/>
  <c r="J114" i="19" s="1"/>
  <c r="K79" i="19"/>
  <c r="K69" i="19" s="1"/>
  <c r="K114" i="19" s="1"/>
  <c r="J79" i="19"/>
  <c r="K72" i="19"/>
  <c r="J72" i="19"/>
  <c r="K56" i="19"/>
  <c r="J56" i="19"/>
  <c r="K49" i="19"/>
  <c r="J49" i="19"/>
  <c r="J40" i="19" s="1"/>
  <c r="K41" i="19"/>
  <c r="K40" i="19" s="1"/>
  <c r="J41" i="19"/>
  <c r="K35" i="19"/>
  <c r="J35" i="19"/>
  <c r="K26" i="19"/>
  <c r="J26" i="19"/>
  <c r="J8" i="19" s="1"/>
  <c r="K16" i="19"/>
  <c r="K8" i="19" s="1"/>
  <c r="K66" i="19" s="1"/>
  <c r="J16" i="19"/>
  <c r="K9" i="19"/>
  <c r="J9" i="19"/>
  <c r="K53" i="21"/>
  <c r="J53" i="21"/>
  <c r="K19" i="21"/>
  <c r="K12" i="21"/>
  <c r="K20" i="21" s="1"/>
  <c r="K32" i="21"/>
  <c r="K28" i="21"/>
  <c r="K33" i="21" s="1"/>
  <c r="K45" i="21"/>
  <c r="K39" i="21"/>
  <c r="K46" i="21" s="1"/>
  <c r="J19" i="21"/>
  <c r="J12" i="21"/>
  <c r="J20" i="21" s="1"/>
  <c r="J32" i="21"/>
  <c r="J28" i="21"/>
  <c r="J34" i="21"/>
  <c r="J33" i="21"/>
  <c r="J45" i="21"/>
  <c r="J39" i="21"/>
  <c r="J47" i="21"/>
  <c r="J46" i="21"/>
  <c r="J20" i="20"/>
  <c r="M45" i="18" l="1"/>
  <c r="M44" i="18"/>
  <c r="M48" i="18" s="1"/>
  <c r="J66" i="19"/>
  <c r="K45" i="18"/>
  <c r="K44" i="18"/>
  <c r="K48" i="18" s="1"/>
  <c r="L46" i="18"/>
  <c r="L45" i="18"/>
  <c r="J46" i="18"/>
  <c r="J44" i="18"/>
  <c r="J48" i="18" s="1"/>
  <c r="J48" i="20"/>
  <c r="L49" i="18"/>
  <c r="L56" i="18" s="1"/>
  <c r="L67" i="18" s="1"/>
  <c r="L50" i="18"/>
  <c r="J47" i="20"/>
  <c r="K48" i="20"/>
  <c r="K47" i="21"/>
  <c r="K21" i="21"/>
  <c r="K49" i="21" s="1"/>
  <c r="J21" i="21"/>
  <c r="J49" i="21" s="1"/>
  <c r="K34" i="21"/>
  <c r="K48" i="21" l="1"/>
  <c r="J49" i="18"/>
  <c r="J56" i="18" s="1"/>
  <c r="J67" i="18" s="1"/>
  <c r="J50" i="18"/>
  <c r="K49" i="18"/>
  <c r="K56" i="18" s="1"/>
  <c r="K67" i="18" s="1"/>
  <c r="K50" i="18"/>
  <c r="M50" i="18"/>
  <c r="M49" i="18"/>
  <c r="M56" i="18" s="1"/>
  <c r="M67" i="18" s="1"/>
  <c r="J48" i="21"/>
</calcChain>
</file>

<file path=xl/sharedStrings.xml><?xml version="1.0" encoding="utf-8"?>
<sst xmlns="http://schemas.openxmlformats.org/spreadsheetml/2006/main" count="421" uniqueCount="389">
  <si>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</si>
  <si>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</si>
  <si>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</si>
  <si>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u razdoblju __.__.____. do __.__.____.</t>
  </si>
  <si>
    <t>Obveznik: _____________________________________________________________</t>
  </si>
  <si>
    <t>Ukupno smanjenje novčanog tijeka (015 – 014 + 027 – 026 + 039 – 038)</t>
  </si>
  <si>
    <t xml:space="preserve">   2. Novčani primici od glavnice kredita, zadužnica, pozajmica i drugih posudbi</t>
  </si>
  <si>
    <t xml:space="preserve">   3. Ostali primici od financijskih aktivnosti</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</si>
  <si>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</si>
  <si>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</si>
  <si>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</si>
  <si>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</si>
  <si>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</si>
  <si>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II.  Ukupno novčani izdaci od poslovnih aktivnosti (007 do 012)</t>
  </si>
  <si>
    <t>IV. Ukupno novčani izdaci od investicijskih aktivnosti (022 do 024)</t>
  </si>
  <si>
    <t>V. Ukupno novčani primici od financijskih aktivnosti (028 do 030)</t>
  </si>
  <si>
    <t>Naziv pozicije</t>
  </si>
  <si>
    <t>A1) NETO POVEĆANJE NOVČANOG TIJEKA OD POSLOVNIH 
       AKTIVNOSTI (006-013)</t>
  </si>
  <si>
    <t>A2) NETO SMANJENJE NOVČANOG TIJEKA OD POSLOVNIH 
       AKTIVNOSTI (013-006)</t>
  </si>
  <si>
    <t>B1) NETO POVEĆANJE NOVČANOG TIJEKA OD INVESTICIJSKIH
       AKTIVNOSTI (021-025)</t>
  </si>
  <si>
    <t>B2) NETO SMANJENJE NOVČANOG TIJEKA OD INVESTICIJSKIH
       AKTIVNOSTI (025-021)</t>
  </si>
  <si>
    <t xml:space="preserve">   3. Goodwill</t>
  </si>
  <si>
    <t>III. Ukupno novčani primici od investicijskih aktivnosti (016 do 020)</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</si>
  <si>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</si>
  <si>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</si>
  <si>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</si>
  <si>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</si>
  <si>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</si>
  <si>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</si>
  <si>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</si>
  <si>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</si>
  <si>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</si>
  <si>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</si>
  <si>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VI. Ukupno novčani izdaci od financijskih aktivnosti (032 do 036)</t>
  </si>
  <si>
    <t>Ukupno povećanje novčanog tijeka (014 – 015 + 026 – 027 + 038 – 039)</t>
  </si>
  <si>
    <t>NOVČANI TIJEK OD POSLOVNIH AKTIVNOSTI</t>
  </si>
  <si>
    <t>NOVČANI TIJEK OD INVESTICIJSKIH AKTIVNOSTI</t>
  </si>
  <si>
    <t>NOVČANI TIJEK OD FINANCIJSKIH AKTIVNOSTI</t>
  </si>
  <si>
    <t>Novac i novčani ekvivalenti na početku razdoblja</t>
  </si>
  <si>
    <t>C1) NETO POVEĆANJE NOVČANOG TIJEKA OD FINANCIJSKIH
       AKTIVNOSTI (031-037)</t>
  </si>
  <si>
    <t>C2) NETO SMANJENJE NOVČANOG TIJEKA OD FINANCIJSKIH
       AKTIVNOSTI (037-031)</t>
  </si>
  <si>
    <t xml:space="preserve">     1. Novčani primici od prodaje dugotrajne materijalne i nematerijalne imovine</t>
  </si>
  <si>
    <t xml:space="preserve">     2. Novčani primici od prodaje vlasničkih i dužničkih instrumenata</t>
  </si>
  <si>
    <t xml:space="preserve">     5. Ostali novčani primici od investicijskih aktivnosti</t>
  </si>
  <si>
    <t xml:space="preserve">   1. Novčani primici od izdavanja vlasničkih i dužničkih financijskih instrumenata</t>
  </si>
  <si>
    <t>Povećanje  novca i novčanih ekvivalenata</t>
  </si>
  <si>
    <t>Smanjenje novca i novčanih ekvivalenata</t>
  </si>
  <si>
    <t>Novac i novčani ekvivalenti na kraju razdoblja</t>
  </si>
  <si>
    <t>IZVJEŠTAJ O NOVČANOM TIJEKU - Direktna metoda</t>
  </si>
  <si>
    <t>I.  Ukupno novčani primici od poslovnih aktivnosti (001 do 005)</t>
  </si>
  <si>
    <t xml:space="preserve">     1. Novčani primici od kupaca</t>
  </si>
  <si>
    <t>do</t>
  </si>
  <si>
    <t/>
  </si>
  <si>
    <t>M.P.</t>
  </si>
  <si>
    <r>
      <t xml:space="preserve">AOP
</t>
    </r>
    <r>
      <rPr>
        <b/>
        <sz val="8"/>
        <rFont val="Arial"/>
        <family val="2"/>
        <charset val="238"/>
      </rPr>
      <t>oznaka</t>
    </r>
  </si>
  <si>
    <t>3</t>
  </si>
  <si>
    <t>4</t>
  </si>
  <si>
    <t>Prethodno razdoblje</t>
  </si>
  <si>
    <t>Tekuće razdoblje</t>
  </si>
  <si>
    <t xml:space="preserve">     3. Novčani primici od kamata</t>
  </si>
  <si>
    <t xml:space="preserve">     4. Novčani primici od dividendi</t>
  </si>
  <si>
    <t>03454088</t>
  </si>
  <si>
    <t>010006549</t>
  </si>
  <si>
    <t>18928523252</t>
  </si>
  <si>
    <t>PODRAVKA prehrambena industrija d.d., KOPRIVNICA</t>
  </si>
  <si>
    <t>KOPRIVNICA</t>
  </si>
  <si>
    <t>ANTE STARČEVIĆA 32</t>
  </si>
  <si>
    <t>podravka@podravka.hr</t>
  </si>
  <si>
    <t>www.podravka.com</t>
  </si>
  <si>
    <t>KOPRIVNIČKO-KRIŽEVAČKA</t>
  </si>
  <si>
    <t>1039</t>
  </si>
  <si>
    <t>BELUPO d.d.</t>
  </si>
  <si>
    <t>Koprivnica</t>
  </si>
  <si>
    <t>3805140</t>
  </si>
  <si>
    <t>DANICA  d.o.o.</t>
  </si>
  <si>
    <t>0991279</t>
  </si>
  <si>
    <t>ITAL-ICE d.o.o.</t>
  </si>
  <si>
    <t>Poreč</t>
  </si>
  <si>
    <t>3746011</t>
  </si>
  <si>
    <t>PODRAVKA POLSKA SP z.o.o.</t>
  </si>
  <si>
    <t>Kostrzyn, Poljska</t>
  </si>
  <si>
    <t>5981449907</t>
  </si>
  <si>
    <t>PODRAVKA LAGRIS a.s.</t>
  </si>
  <si>
    <t>Dolni Lhota u Luhačovic, Češka</t>
  </si>
  <si>
    <t>3042510487</t>
  </si>
  <si>
    <t>PODRAVKA SARAJEVO d.o.o.</t>
  </si>
  <si>
    <t>Sarajevo, BIH</t>
  </si>
  <si>
    <t>20188537</t>
  </si>
  <si>
    <t>Celiščak Draga</t>
  </si>
  <si>
    <t xml:space="preserve">048 651 200 </t>
  </si>
  <si>
    <t xml:space="preserve">048 651 805 </t>
  </si>
  <si>
    <t>draga.celiscak@podravka.hr</t>
  </si>
  <si>
    <t>Vitković Miroslav</t>
  </si>
  <si>
    <t>01.01.2011.</t>
  </si>
  <si>
    <t>30.06.2011.</t>
  </si>
  <si>
    <t>Appendix 1</t>
  </si>
  <si>
    <t>Reporting period:</t>
  </si>
  <si>
    <t>Quarterly financial report of entrepreneur  - TFI-POD</t>
  </si>
  <si>
    <t>Registration number (MB)</t>
  </si>
  <si>
    <t>Identification number of subject (MBS)</t>
  </si>
  <si>
    <t>Personal identification number (OIB)</t>
  </si>
  <si>
    <t>Issueer company:</t>
  </si>
  <si>
    <t>Postal code and place</t>
  </si>
  <si>
    <t>Street and number</t>
  </si>
  <si>
    <t xml:space="preserve"> E-mail address:</t>
  </si>
  <si>
    <t>Code and name of comune/town</t>
  </si>
  <si>
    <t>Code and  county name</t>
  </si>
  <si>
    <t>Number of employees</t>
  </si>
  <si>
    <t>(at quarter end)</t>
  </si>
  <si>
    <t>Consolidated statement</t>
  </si>
  <si>
    <t>Yes</t>
  </si>
  <si>
    <t xml:space="preserve"> NKD/NWC code:</t>
  </si>
  <si>
    <t xml:space="preserve"> Subsidiaries subject to consolidation (according to IFRS):</t>
  </si>
  <si>
    <t>Registration number:</t>
  </si>
  <si>
    <t>Book keeping service:</t>
  </si>
  <si>
    <t>Contact person:</t>
  </si>
  <si>
    <t>(fill in only surname and name of contact person)</t>
  </si>
  <si>
    <t>Phone number:</t>
  </si>
  <si>
    <t>Fascimile:</t>
  </si>
  <si>
    <t>E-mail address:</t>
  </si>
  <si>
    <t>Surname and name</t>
  </si>
  <si>
    <t>(authorised person for representation)</t>
  </si>
  <si>
    <t xml:space="preserve">Disclosure documents: </t>
  </si>
  <si>
    <t>1. Financial statements (balance sheet, profit and loss account, cash flow statement, statement of changes in</t>
  </si>
  <si>
    <t xml:space="preserve">  shareholders' equity and notes to the financial statements </t>
  </si>
  <si>
    <t>2. Statement of responsible persons for preparation of financial statements</t>
  </si>
  <si>
    <t>3. Report of the Management Board on position of the Company</t>
  </si>
  <si>
    <t>(signed by authorised person for representation)</t>
  </si>
  <si>
    <t>Internet adress:</t>
  </si>
  <si>
    <t>BALANCE SHEET</t>
  </si>
  <si>
    <t>as at 30.06.2011.</t>
  </si>
  <si>
    <t>Item</t>
  </si>
  <si>
    <t>AOP
code</t>
  </si>
  <si>
    <t xml:space="preserve">Last year (net)
</t>
  </si>
  <si>
    <t>Current year
(net)</t>
  </si>
  <si>
    <t xml:space="preserve">A)  RECEIVABLES FOR SUBSCRIBED BUT  NOT PAID-IN  CAPITAL </t>
  </si>
  <si>
    <t>B)  LONG-TERM ASSETS (003+010+020+029+033)</t>
  </si>
  <si>
    <t>I. INTANGIBLE ASSETS (004 to 009)</t>
  </si>
  <si>
    <t xml:space="preserve">   1. Assets development </t>
  </si>
  <si>
    <t xml:space="preserve">   2. Concessions, patents, licences fees, trade and service marks, software and other rights</t>
  </si>
  <si>
    <t xml:space="preserve">   4. Prepayments for purchase of intangible assets </t>
  </si>
  <si>
    <t xml:space="preserve">   5. Intangible assets in preparation</t>
  </si>
  <si>
    <t xml:space="preserve">   6. Other intangible assets</t>
  </si>
  <si>
    <t>II. TANGIBLE ASSETS (011 to 019)</t>
  </si>
  <si>
    <t xml:space="preserve">    1. Land</t>
  </si>
  <si>
    <t xml:space="preserve">    2. Buildings</t>
  </si>
  <si>
    <t xml:space="preserve">    3. Plant and equipment</t>
  </si>
  <si>
    <t xml:space="preserve">    4. Tools, facility inventory and transport assets </t>
  </si>
  <si>
    <t xml:space="preserve">    5. Biological assets</t>
  </si>
  <si>
    <t xml:space="preserve">    6. Prepayments for tangible assets</t>
  </si>
  <si>
    <t xml:space="preserve">    7. Tangible assets in progress</t>
  </si>
  <si>
    <t xml:space="preserve">    8. Other tangible assets</t>
  </si>
  <si>
    <t xml:space="preserve">    9. Investments in buildings</t>
  </si>
  <si>
    <t>III. LONG-TERM FINANCIAL ASSETS (021 to 028)</t>
  </si>
  <si>
    <t xml:space="preserve">     1. Investments (shares) with related parties </t>
  </si>
  <si>
    <t xml:space="preserve">     2. Loans given to related parties </t>
  </si>
  <si>
    <t xml:space="preserve">     3. Participating interest (shares)</t>
  </si>
  <si>
    <t xml:space="preserve">     4. Loans to entrepreneurs in whom the entity holds participating interests</t>
  </si>
  <si>
    <t xml:space="preserve">     5. Investments in securities</t>
  </si>
  <si>
    <t xml:space="preserve">     6. Loans, deposits and similar assets</t>
  </si>
  <si>
    <t xml:space="preserve">     7. Other long - term financial assets </t>
  </si>
  <si>
    <t xml:space="preserve">     8. Investments accounted by equity method</t>
  </si>
  <si>
    <t>IV. RECEIVABLES (030 to 032)</t>
  </si>
  <si>
    <t xml:space="preserve">     1.Receivables from related parties</t>
  </si>
  <si>
    <t xml:space="preserve">     2. Receivables from based on trade loans</t>
  </si>
  <si>
    <t xml:space="preserve">     3. Other receivables</t>
  </si>
  <si>
    <t>V. DEFERRED TAX ASSETS</t>
  </si>
  <si>
    <t>C) SHORT TERM ASSETS (035+043+050+058)</t>
  </si>
  <si>
    <t>I. INVENTORIES (036 to 042)</t>
  </si>
  <si>
    <t xml:space="preserve">   1. Raw-material and supplies</t>
  </si>
  <si>
    <t xml:space="preserve">   2. Work in progress</t>
  </si>
  <si>
    <t xml:space="preserve">   3. Finished goods</t>
  </si>
  <si>
    <t xml:space="preserve">   4. Merchandise</t>
  </si>
  <si>
    <t xml:space="preserve">   5. Prepayments for inventories</t>
  </si>
  <si>
    <t xml:space="preserve">   6. Long - term assets held for sales</t>
  </si>
  <si>
    <t xml:space="preserve">   7. Biological assets</t>
  </si>
  <si>
    <t>II. RECEIVABLES (044 to 049)</t>
  </si>
  <si>
    <t xml:space="preserve">   1. Receivables from related parties </t>
  </si>
  <si>
    <t xml:space="preserve">   2. Accounts receivable</t>
  </si>
  <si>
    <t xml:space="preserve">   3. Receivables from participating parties  </t>
  </si>
  <si>
    <t xml:space="preserve">   4. Receivables from employees and members of related parties </t>
  </si>
  <si>
    <t xml:space="preserve">   5. Receivables from government and other institutions </t>
  </si>
  <si>
    <t xml:space="preserve">   6. Other receivables </t>
  </si>
  <si>
    <t>III. SHORT TERM FINANCIAL ASSETS (051 to 057)</t>
  </si>
  <si>
    <t xml:space="preserve">     1. Shares (stocks) in related parties </t>
  </si>
  <si>
    <t xml:space="preserve">     2. Loans given to related parties</t>
  </si>
  <si>
    <t xml:space="preserve">     3. Participating interests (shares) </t>
  </si>
  <si>
    <t xml:space="preserve">     6. Loans, deposits, etc.</t>
  </si>
  <si>
    <t xml:space="preserve">     7. Other financial assets </t>
  </si>
  <si>
    <t>IV. CASH AT BANK AND IN CASHIER</t>
  </si>
  <si>
    <t>D)  PREPAID EXPENSES AND ACCRUED REVENUE</t>
  </si>
  <si>
    <t>E)  TOTAL ASSETS (001+002+034+059)</t>
  </si>
  <si>
    <t>F)  OFF-BALANCE RECORDS</t>
  </si>
  <si>
    <t>A)  CAPITAL AND RESERVES (063+064+065+071+072+075+078)</t>
  </si>
  <si>
    <t>I. SUBSCRIBED CAPITAL</t>
  </si>
  <si>
    <t>II. CAPITAL RESERVES</t>
  </si>
  <si>
    <t>III.RESERVES FROM PROFIT (066+067-068+069+070)</t>
  </si>
  <si>
    <t>1. Reserves prescribed by low</t>
  </si>
  <si>
    <t>2. Reserves for treasury shares</t>
  </si>
  <si>
    <t>3. Treasury stocks and shares (deduction)</t>
  </si>
  <si>
    <t>4. Statutory reserves</t>
  </si>
  <si>
    <t>5. Other reserves</t>
  </si>
  <si>
    <t>IV. REVALUATION RESERVES</t>
  </si>
  <si>
    <t>V. RETAINED EARNINGS OR ACCUMULATED LOSS (073-074)</t>
  </si>
  <si>
    <t>1. Retained earnings</t>
  </si>
  <si>
    <t>2. Accumulated loss</t>
  </si>
  <si>
    <t>VI. PROFIT/LOSS FOR THE CURRENT YEAR (076-077)</t>
  </si>
  <si>
    <t>1. Profit for the current year</t>
  </si>
  <si>
    <t>2. Loss for the current year</t>
  </si>
  <si>
    <t>IX. MINORITY INTERESTS</t>
  </si>
  <si>
    <t>B)  PROVISIONS (080 to 082)</t>
  </si>
  <si>
    <t xml:space="preserve">     1. Provisions for pensions, severance pay, and similar liabilities </t>
  </si>
  <si>
    <t xml:space="preserve">     2. Reserves for tax liabilities</t>
  </si>
  <si>
    <t xml:space="preserve">     3. Other reserves</t>
  </si>
  <si>
    <t>C)  LONG - TERM LIABILITIES (084 to 092)</t>
  </si>
  <si>
    <t xml:space="preserve">     1. Liabilities to related parties</t>
  </si>
  <si>
    <t xml:space="preserve">     2. Liabilities for loans, deposits etc.</t>
  </si>
  <si>
    <t xml:space="preserve">     3. Liabilities to banks and other financial institutions </t>
  </si>
  <si>
    <t xml:space="preserve">     4. Liabilities for received prepayments</t>
  </si>
  <si>
    <t xml:space="preserve">     5. Accounts payable</t>
  </si>
  <si>
    <t xml:space="preserve">     6. Liabilities arising from debt securities</t>
  </si>
  <si>
    <t xml:space="preserve">     7. Liabilities to entrepreneurs in whom the entity holds participating interests</t>
  </si>
  <si>
    <t xml:space="preserve">     8. Other long-term liabilities</t>
  </si>
  <si>
    <t xml:space="preserve">     9. Deferred tax liability</t>
  </si>
  <si>
    <t>D)  SHORT - TERM LIABILITIES (094 to 105)</t>
  </si>
  <si>
    <t xml:space="preserve">     8. Liabilities to employees</t>
  </si>
  <si>
    <t xml:space="preserve">     9. Liabilities for taxes, contributions and similar fees</t>
  </si>
  <si>
    <t xml:space="preserve">   10. Liabilities to share - holders</t>
  </si>
  <si>
    <t xml:space="preserve">   11. Liabilities for long-term assets held for sale </t>
  </si>
  <si>
    <t xml:space="preserve">   12. Other short - term liabilities</t>
  </si>
  <si>
    <t>E) DEFFERED SETTLEMENTS OF CHARGES AND INCOME DEFERRED TO FUTURE PERIOD</t>
  </si>
  <si>
    <t>F) TOTAL – CAPITAL AND LIABILITIES (062+079+083+093+106)</t>
  </si>
  <si>
    <t>G)  OFF-BALANCE RECORDS</t>
  </si>
  <si>
    <t>LIABILITIES AND CAPITAL</t>
  </si>
  <si>
    <t>ASSETS</t>
  </si>
  <si>
    <t xml:space="preserve">APPENDIX to balance sheet(to be filled in by entrepreneur that prepares consolidated annual financial report) </t>
  </si>
  <si>
    <t xml:space="preserve">1. Attributed to equity holders of parent company </t>
  </si>
  <si>
    <t>2. Attributed to minority interest</t>
  </si>
  <si>
    <t>CAPITAL AND RESERVES</t>
  </si>
  <si>
    <t>PROFIT AND LOSS ACCOUNT</t>
  </si>
  <si>
    <t>for the period 01.01.2011. do 30.06.2011.</t>
  </si>
  <si>
    <t>Last year</t>
  </si>
  <si>
    <t>Current year</t>
  </si>
  <si>
    <t>Comulative</t>
  </si>
  <si>
    <t>Quartely</t>
  </si>
  <si>
    <t>I. OPERATING REVENUE (112+113)</t>
  </si>
  <si>
    <t xml:space="preserve">   1. Sales revenue</t>
  </si>
  <si>
    <t xml:space="preserve">   2. Other operating revenues</t>
  </si>
  <si>
    <t>II. OPERATING EXPENSES (115+116+120+124+125+126+129+130)</t>
  </si>
  <si>
    <t xml:space="preserve">    1. Changes in value of work in progress and  finished products
         i and finished products  </t>
  </si>
  <si>
    <t xml:space="preserve">    2. Material costs (117 to 119)</t>
  </si>
  <si>
    <t xml:space="preserve">        a) Raw material and material costs</t>
  </si>
  <si>
    <t xml:space="preserve">        b) Costs of goods sold</t>
  </si>
  <si>
    <t xml:space="preserve">        c) Other external costs</t>
  </si>
  <si>
    <t xml:space="preserve">  3. Staff costs (121 to 123)</t>
  </si>
  <si>
    <t xml:space="preserve">        a) Net  salaries and wages</t>
  </si>
  <si>
    <t xml:space="preserve">        b) Cost for taxes and contributions from salaries </t>
  </si>
  <si>
    <t xml:space="preserve">        c) Contributions on gross salaries</t>
  </si>
  <si>
    <t xml:space="preserve">   4. Depreciation</t>
  </si>
  <si>
    <t xml:space="preserve">   5. Other costs</t>
  </si>
  <si>
    <t xml:space="preserve">   6. Impairment (127+128)</t>
  </si>
  <si>
    <t xml:space="preserve">       a) Impairment of long-term assets (financial assets excluded)</t>
  </si>
  <si>
    <t xml:space="preserve">       b) Impairment of short - term assets (financial assets excluded)</t>
  </si>
  <si>
    <t xml:space="preserve">   7. Provisions</t>
  </si>
  <si>
    <t xml:space="preserve">   8. Other operating costs</t>
  </si>
  <si>
    <t>III. FINANCIAL INCOME (132 to 136)</t>
  </si>
  <si>
    <t xml:space="preserve">     1. Interest income, foreign exchange gains, dividends and similar income from related parties
         povezanim poduzetnicima</t>
  </si>
  <si>
    <t xml:space="preserve">     2. Interest income, foreign exchange gains, dividends and similar income from non - related parties and other entities
         povezanim poduzetnicima</t>
  </si>
  <si>
    <t xml:space="preserve">     3. Share in income from affiliated entrepreneurs and participating interests</t>
  </si>
  <si>
    <t xml:space="preserve">     4. Unrealized gains (income) from financial assets</t>
  </si>
  <si>
    <t xml:space="preserve">     5. Other financial income</t>
  </si>
  <si>
    <t>IV. FINANCIAL EXPENSES (138 do 141)</t>
  </si>
  <si>
    <t xml:space="preserve">    1. Interest expenses, foreign exchange losses, dividends and similar expenses from related parties
         povezanim poduzetnicima</t>
  </si>
  <si>
    <t xml:space="preserve">    2. Interest expenses, foreign exchange losses, dividends and similar expenses from non - related parties and other entities
         povezanim poduzetnicima</t>
  </si>
  <si>
    <t xml:space="preserve">    3. Unrealized losses (expenses) on financial assets</t>
  </si>
  <si>
    <t xml:space="preserve">    4. Other financial expenses</t>
  </si>
  <si>
    <t>V.    INCOME FROM INVESTMENT - SHARE IN PROFIT OF ASSOCIATED ENTREPRENEURS</t>
  </si>
  <si>
    <t>VI.    LOSS FROM INVESTMENT - SHARE IN LOSS OF ASSOCIATED ENTREPRENEURS</t>
  </si>
  <si>
    <t>VII.  EXTRAORDINARY - OTHER INCOME</t>
  </si>
  <si>
    <t>VIII.  EXTRAORDINARY - OTHER EXPENSES</t>
  </si>
  <si>
    <t>IX.  TOTAL INCOME (111+131+142 + 144)</t>
  </si>
  <si>
    <t>X.   TOTAL EXPENSES (114+137+143 + 145)</t>
  </si>
  <si>
    <t>XI.  PROFIT OR LOSS BEFORE TAXATION (146-147)</t>
  </si>
  <si>
    <t xml:space="preserve">  1. Profit before taxation (146-147)</t>
  </si>
  <si>
    <t xml:space="preserve">  2. Loss before taxation (147-146)</t>
  </si>
  <si>
    <t>XII.  PROFIT TAX</t>
  </si>
  <si>
    <t>XIII. PROFIT OR LOSS FOR THE PERIOD (148-151)</t>
  </si>
  <si>
    <t xml:space="preserve">  1. Profit for the period (149-151)</t>
  </si>
  <si>
    <t xml:space="preserve">  2. Loss for the period (151-148)</t>
  </si>
  <si>
    <t xml:space="preserve">APPENDIX to P&amp;L account (to be filled in by entrepreneur that prepares consolidated financial report) </t>
  </si>
  <si>
    <t>XIV. PROFIT OR LOSS FOR THE PERIOD</t>
  </si>
  <si>
    <t xml:space="preserve">   1. Attributed to equity holders of parent company </t>
  </si>
  <si>
    <t xml:space="preserve">   2. Attributed to minority interest</t>
  </si>
  <si>
    <t>STATEMENT OF OTHER COMPREHENSIVE INCOME (IFRS)</t>
  </si>
  <si>
    <t>I. PROFIT OR LOSS FOR THE PERIOD (= 152)</t>
  </si>
  <si>
    <t>II. OTHER COMPREHENSIVE INCOME / LOSS BEFORE TAX (159 do 165)</t>
  </si>
  <si>
    <t xml:space="preserve">    1. Exchange differences on translation of foreign operations</t>
  </si>
  <si>
    <t xml:space="preserve">    2. Movements in revaluation reserves of long - term tangible and intangible assets</t>
  </si>
  <si>
    <t xml:space="preserve">    3. Profit or loss from reevaluation of financial assets available for sale</t>
  </si>
  <si>
    <t xml:space="preserve">    4. Gains or losses on efficient cash flow hedging</t>
  </si>
  <si>
    <t xml:space="preserve">    5. Gains or losses on efficient hedge of a net investment in foreign countries</t>
  </si>
  <si>
    <t xml:space="preserve">    6. Share in other comprehensive income / loss of associated companies</t>
  </si>
  <si>
    <t xml:space="preserve">    7. Actuarial gains / losses on defined benefit plans</t>
  </si>
  <si>
    <t>III. TAX ON OTHER COMPREHENSIVE INCOME FOR THE PERIOD</t>
  </si>
  <si>
    <t>IV. NET OTHER COMPREHENSIVE INCOME OR LOSS FOR THE PERIOD (158-166)</t>
  </si>
  <si>
    <t>V. COMPREHENSIVE INCOME OR LOSS FOR THE PERIOD (157+167)</t>
  </si>
  <si>
    <t xml:space="preserve">APPENDIX to Statement of other comprenhensive income (to be filled in by entrepreneur that prepares consolidated financial report) </t>
  </si>
  <si>
    <t>VI. COMPREHENSIVE INCOME OR LOSS FOR THE PERIOD</t>
  </si>
  <si>
    <t>STATEMENT OF CASH FLOWS  - INDIRECT METHOD</t>
  </si>
  <si>
    <t>CASH FLOW FROM OPERATING ACTIVITIES</t>
  </si>
  <si>
    <t xml:space="preserve">   1. Profit before tax </t>
  </si>
  <si>
    <t xml:space="preserve">   2. Depreciation</t>
  </si>
  <si>
    <t xml:space="preserve">   3. Increase in short term liabilities</t>
  </si>
  <si>
    <t xml:space="preserve">   4. Decrease in short term receivables</t>
  </si>
  <si>
    <t xml:space="preserve">   5. Decrease in inventories</t>
  </si>
  <si>
    <t xml:space="preserve">   6. Other increase in cash flow</t>
  </si>
  <si>
    <t>I. Total increase in cash flow from operating activities  (001 to 006)</t>
  </si>
  <si>
    <t xml:space="preserve">   1. Decrease in short term liabilities</t>
  </si>
  <si>
    <t xml:space="preserve">   2. Increase in short term receivables</t>
  </si>
  <si>
    <t xml:space="preserve">   3. Increase in inventories</t>
  </si>
  <si>
    <t xml:space="preserve">   4. Other decrease in cash flow</t>
  </si>
  <si>
    <t>II. Total decrease in cash flow from operating activities  (008 to 011)</t>
  </si>
  <si>
    <t>A1) NET INCREASE IN CASH FLOW FROM OPERATING ACTIVITIES 
       AKTIVNOSTI (007-012)</t>
  </si>
  <si>
    <t>A2) NET DECREASE IN IN CASH FLOW FROM OPERATING ACTIVITIES
       AKTIVNOSTI (012-007)</t>
  </si>
  <si>
    <t xml:space="preserve">CASH FLOW FROM INVESTING ACTIVITIES </t>
  </si>
  <si>
    <t xml:space="preserve">   1. Cash inflows from sales of long-term tangible and intangible assets </t>
  </si>
  <si>
    <t xml:space="preserve">   2. Cash inflows from sales of  equity and debt  instruments </t>
  </si>
  <si>
    <t xml:space="preserve">   3. Interests receipts</t>
  </si>
  <si>
    <t xml:space="preserve">   4. Dividend receipts</t>
  </si>
  <si>
    <t xml:space="preserve">   5. Other cash inflows from investing activities</t>
  </si>
  <si>
    <t>III. Total cash inflows from investing activities (015 to 019)</t>
  </si>
  <si>
    <t xml:space="preserve">   1. Cash outflow for purchase of long-term tangible and intangible assets </t>
  </si>
  <si>
    <t xml:space="preserve">   2. Cash outflow for acquisition of equity and debt financial instruments </t>
  </si>
  <si>
    <t xml:space="preserve">   3. Other cash outflow for investing activities </t>
  </si>
  <si>
    <t>IV. Total cash outflow for investing activities (021 do 023)</t>
  </si>
  <si>
    <t>B1) NET INCREASE IN CASH FLOW FROM INVESTING ACTIVITIES (020-024)</t>
  </si>
  <si>
    <t>B2) NET DECREASE IN CASH FLOW FROM INVESTING ACTIVITIES
       AKTIVNOSTI (024-020)</t>
  </si>
  <si>
    <t xml:space="preserve">CASH FLOW FROM FINANCIAL ACTIVITIES </t>
  </si>
  <si>
    <t xml:space="preserve">   1. Cash inflow from issuing property and debt financial instruments </t>
  </si>
  <si>
    <t xml:space="preserve">   2. Proceeds from the credit principal, promissory notes, borrowings and other loans</t>
  </si>
  <si>
    <t xml:space="preserve">   3. Other proceeds from financial activities</t>
  </si>
  <si>
    <t>V. Total cash inflows from financial activities  (027 to 029)</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</si>
  <si>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</si>
  <si>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</si>
  <si>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</si>
  <si>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</si>
  <si>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</si>
  <si>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VI. Total cash outflow for financial activities  (031 to 035)</t>
  </si>
  <si>
    <t>C1) NET INCREASE IN CASH FLOW FROM FINANCIAL ACTIVITIES 
       AKTIVNOSTI (030-036)</t>
  </si>
  <si>
    <t>C2) NET DECREASE  IN CASH FLOW FROM FINANCIAL ACTIVITIES 
       AKTIVNOSTI (036-030)</t>
  </si>
  <si>
    <t>Total increase in cash flow (013 – 014 + 025 – 026 + 037 – 038)</t>
  </si>
  <si>
    <t>Total decrease in cash flow  (014 – 013 + 026 – 025 + 038 – 037)</t>
  </si>
  <si>
    <t xml:space="preserve">Cash and cash equivalents at the beginning of the period </t>
  </si>
  <si>
    <t xml:space="preserve">Increase of cash and cash equivalents </t>
  </si>
  <si>
    <t>Decrease of cash and cash equivalents</t>
  </si>
  <si>
    <t xml:space="preserve">Cash and cash equivalents at the end of the period </t>
  </si>
  <si>
    <t>STATEMENT OF CHANGES IN EQUITY</t>
  </si>
  <si>
    <t>for the period</t>
  </si>
  <si>
    <t xml:space="preserve">  1. Subscribed capital</t>
  </si>
  <si>
    <t xml:space="preserve">  2. Capital reserves</t>
  </si>
  <si>
    <t xml:space="preserve">  3. Reserves from profit</t>
  </si>
  <si>
    <t xml:space="preserve">  4. Retained earnings or accumulated loss </t>
  </si>
  <si>
    <t xml:space="preserve">  5. Profit or loss for the current year </t>
  </si>
  <si>
    <t xml:space="preserve">  6. Revaluation of long - term tangible assets</t>
  </si>
  <si>
    <t xml:space="preserve">  7. Revaluation of intangible assets</t>
  </si>
  <si>
    <t xml:space="preserve">  8. Revaluation of financial assets available for sale</t>
  </si>
  <si>
    <t xml:space="preserve">  9. Other revaluation</t>
  </si>
  <si>
    <t>10. Total capital and reserves (AOP 001 do 009)</t>
  </si>
  <si>
    <t>11. Currency gains and losses arising from net investement in foreign operations</t>
  </si>
  <si>
    <t>12. Current and deferred taxes (part)</t>
  </si>
  <si>
    <t>13. Cash flow hedging</t>
  </si>
  <si>
    <t>14. Changes in accounting policy</t>
  </si>
  <si>
    <t>15. Correction of significant errors in prior period</t>
  </si>
  <si>
    <t>16. Other changes of capital</t>
  </si>
  <si>
    <t>17. Total increase or decrease in capital (AOP 011 do 016)</t>
  </si>
  <si>
    <t>17 a. Attributed to equity holders of parent company</t>
  </si>
  <si>
    <t>17 b.  Attributed to minority interest</t>
  </si>
  <si>
    <t>Notes</t>
  </si>
  <si>
    <t>Liable entity: Podravka, food industry, Inc.</t>
  </si>
  <si>
    <t>Main business characteristics and significant events in 2011</t>
  </si>
  <si>
    <t>The accounting policy in 2011 year did not change.</t>
  </si>
  <si>
    <t xml:space="preserve">4. Podravka d.d. redeemed bonds in the amount of 375 million HRK on the due date of 17 May 2011. These bonds were included on the Official Market of the Zagreb Stock Exchange under the symbol PODR-O-115A. </t>
  </si>
  <si>
    <t xml:space="preserve">5. For the third time Lino baby food has been crowned with the Trusted Brand Award awarded by the Reader's Digest magazine based on the assessments of their readers. This is one of the biggest European researches on consumers' trust in consumer goods, organised in 16 countries. </t>
  </si>
  <si>
    <t>6. Vegeta was awarded with the ”TOVAR GODA 2010” (Product of the Year 2010) award in Latvia and Lithuania  which has confirmed Podravka's leading position on the markets of the Baltic region.</t>
  </si>
  <si>
    <t>1. The total sales of the Podravka Group in the first six months of 2011 amounted to 1,724.2 million HRK, which represents a 4% sales growth compared to the same period of last year. Sales of the Strategic Business Area (SBA) Food and Beverages totalled 1,369.1 million HRK, which is a sales growth of 4% while the sales of the SBA Pharmaceuticals were 355.1 million HRK, representing a sales growth of 2%.</t>
  </si>
  <si>
    <t>2. The operating profit (EBIT) of the Podravka Group is 37% higher than last year and amounts to 102.2 million HRK, while the operating margin (EBIT margin) is 5.9%.</t>
  </si>
  <si>
    <t>3. The realised net profit of the Podravka Group is 78% higher than last year and amounts to 55.6 million HRK, while the net margin is 3.2%.</t>
  </si>
  <si>
    <t>7. The sales of 576,880 shares of Podravka d.d. in the ownership of FIMA AMI Ltd. was executed on 19 July 2011. The average price of shares in the transaction was 312.87 HRK and the buyers were the mandatory pension funds (75.57%), voluntary pension funds (4.27%), other domestic funds (17,44%), insurances (1.59%) and foreign investors (1.13%).</t>
  </si>
  <si>
    <t>Liable entity: Podravka Food Processing Industry, Incorporated.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</si>
</sst>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0"/>
  </numFmts>
  <fonts count="25" x14ac:knownFonts="1">
    <font>
      <sz val="10"/>
      <name val="Arial"/>
      <charset val="238"/>
    </font>
    <font>
      <sz val="10"/>
      <name val="Arial"/>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u/>
      <sz val="9"/>
      <name val="Arial"/>
      <family val="2"/>
      <charset val="238"/>
    </font>
    <font>
      <sz val="9"/>
      <color indexed="8"/>
      <name val="Arial"/>
      <family val="2"/>
      <charset val="238"/>
    </font>
    <font>
      <sz val="10"/>
      <name val="Arial"/>
      <family val="2"/>
      <charset val="238"/>
    </font>
    <font>
      <sz val="11"/>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b/>
      <sz val="9"/>
      <color indexed="8"/>
      <name val="Arial"/>
      <family val="2"/>
      <charset val="238"/>
    </font>
    <font>
      <sz val="8"/>
      <color indexed="8"/>
      <name val="Arial"/>
      <family val="2"/>
      <charset val="238"/>
    </font>
  </fonts>
  <fills count="2">
    <fill>
      <patternFill patternType="none"/>
    </fill>
    <fill>
      <patternFill patternType="gray125"/>
    </fill>
  </fills>
  <borders count="3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7">
    <xf numFmtId="0" fontId="0" fillId="0" borderId="0"/>
    <xf numFmtId="0" fontId="6" fillId="0" borderId="0" applyNumberFormat="0" applyFill="0" applyBorder="0" applyAlignment="0" applyProtection="0">
      <alignment vertical="top"/>
      <protection locked="0"/>
    </xf>
    <xf numFmtId="0" fontId="17" fillId="0" borderId="0">
      <alignment vertical="top"/>
    </xf>
    <xf numFmtId="0" fontId="17" fillId="0" borderId="0"/>
    <xf numFmtId="0" fontId="11" fillId="0" borderId="0">
      <alignment vertical="top"/>
    </xf>
    <xf numFmtId="0" fontId="7" fillId="0" borderId="0"/>
    <xf numFmtId="0" fontId="11" fillId="0" borderId="0">
      <alignment vertical="top"/>
    </xf>
  </cellStyleXfs>
  <cellXfs count="292">
    <xf numFmtId="0" fontId="0" fillId="0" borderId="0" xfId="0"/>
    <xf numFmtId="167" fontId="4" fillId="0" borderId="1" xfId="0" applyNumberFormat="1" applyFont="1" applyFill="1" applyBorder="1" applyAlignment="1">
      <alignment horizontal="center" vertical="center"/>
    </xf>
    <xf numFmtId="167" fontId="4" fillId="0" borderId="2" xfId="0" applyNumberFormat="1" applyFont="1" applyFill="1" applyBorder="1" applyAlignment="1">
      <alignment horizontal="center" vertical="center"/>
    </xf>
    <xf numFmtId="167" fontId="4" fillId="0" borderId="3" xfId="0" applyNumberFormat="1" applyFont="1" applyFill="1" applyBorder="1" applyAlignment="1">
      <alignment horizontal="center" vertical="center"/>
    </xf>
    <xf numFmtId="167" fontId="4" fillId="0" borderId="4" xfId="0" applyNumberFormat="1" applyFont="1" applyFill="1" applyBorder="1" applyAlignment="1">
      <alignment horizontal="center" vertical="center"/>
    </xf>
    <xf numFmtId="3" fontId="2" fillId="0" borderId="5" xfId="0" applyNumberFormat="1" applyFont="1" applyFill="1" applyBorder="1" applyAlignment="1" applyProtection="1">
      <alignment vertical="center"/>
      <protection locked="0"/>
    </xf>
    <xf numFmtId="3" fontId="2" fillId="0" borderId="6" xfId="0" applyNumberFormat="1" applyFont="1" applyFill="1" applyBorder="1" applyAlignment="1" applyProtection="1">
      <alignment vertical="center"/>
      <protection locked="0"/>
    </xf>
    <xf numFmtId="3" fontId="2" fillId="0" borderId="1" xfId="0" applyNumberFormat="1" applyFont="1" applyFill="1" applyBorder="1" applyAlignment="1" applyProtection="1">
      <alignment vertical="center"/>
      <protection locked="0"/>
    </xf>
    <xf numFmtId="3" fontId="2" fillId="0" borderId="4" xfId="0" applyNumberFormat="1" applyFont="1" applyFill="1" applyBorder="1" applyAlignment="1" applyProtection="1">
      <alignment vertical="center"/>
      <protection locked="0"/>
    </xf>
    <xf numFmtId="167" fontId="4" fillId="0" borderId="6" xfId="0" applyNumberFormat="1" applyFont="1" applyFill="1" applyBorder="1" applyAlignment="1">
      <alignment horizontal="center" vertical="center"/>
    </xf>
    <xf numFmtId="0" fontId="7" fillId="0" borderId="0" xfId="4" applyFont="1" applyAlignment="1"/>
    <xf numFmtId="0" fontId="1" fillId="0" borderId="0" xfId="4" applyFont="1" applyAlignment="1"/>
    <xf numFmtId="0" fontId="7" fillId="0" borderId="7" xfId="4" applyFont="1" applyFill="1" applyBorder="1" applyAlignment="1" applyProtection="1">
      <alignment horizontal="center" vertical="center"/>
      <protection locked="0" hidden="1"/>
    </xf>
    <xf numFmtId="0" fontId="4" fillId="0" borderId="0" xfId="4" applyFont="1" applyFill="1" applyBorder="1" applyAlignment="1" applyProtection="1">
      <alignment horizontal="left" vertical="center"/>
      <protection hidden="1"/>
    </xf>
    <xf numFmtId="0" fontId="5" fillId="0" borderId="0" xfId="4" applyFont="1" applyFill="1" applyBorder="1" applyAlignment="1" applyProtection="1">
      <alignment vertical="center"/>
      <protection hidden="1"/>
    </xf>
    <xf numFmtId="0" fontId="5" fillId="0" borderId="0" xfId="4" applyFont="1" applyFill="1" applyBorder="1" applyAlignment="1" applyProtection="1">
      <alignment horizontal="center" vertical="center" wrapText="1"/>
      <protection hidden="1"/>
    </xf>
    <xf numFmtId="0" fontId="7" fillId="0" borderId="0" xfId="4" applyFont="1" applyBorder="1" applyAlignment="1" applyProtection="1">
      <protection hidden="1"/>
    </xf>
    <xf numFmtId="0" fontId="14" fillId="0" borderId="0" xfId="4" applyFont="1" applyBorder="1" applyAlignment="1" applyProtection="1">
      <alignment horizontal="right" vertical="center" wrapText="1"/>
      <protection hidden="1"/>
    </xf>
    <xf numFmtId="0" fontId="14" fillId="0" borderId="0" xfId="4" applyNumberFormat="1" applyFont="1" applyFill="1" applyBorder="1" applyAlignment="1" applyProtection="1">
      <alignment horizontal="right" vertical="center" shrinkToFit="1"/>
      <protection locked="0" hidden="1"/>
    </xf>
    <xf numFmtId="0" fontId="14" fillId="0" borderId="0" xfId="4" applyFont="1" applyFill="1" applyBorder="1" applyAlignment="1" applyProtection="1">
      <alignment horizontal="left" vertical="center"/>
      <protection hidden="1"/>
    </xf>
    <xf numFmtId="0" fontId="7" fillId="0" borderId="0" xfId="4" applyFont="1" applyBorder="1" applyAlignment="1" applyProtection="1">
      <alignment horizontal="left"/>
      <protection hidden="1"/>
    </xf>
    <xf numFmtId="0" fontId="7" fillId="0" borderId="0" xfId="4" applyFont="1" applyBorder="1" applyAlignment="1" applyProtection="1">
      <alignment vertical="top"/>
      <protection hidden="1"/>
    </xf>
    <xf numFmtId="0" fontId="7" fillId="0" borderId="0" xfId="4" applyFont="1" applyBorder="1" applyAlignment="1" applyProtection="1">
      <alignment horizontal="right"/>
      <protection hidden="1"/>
    </xf>
    <xf numFmtId="0" fontId="4" fillId="0" borderId="0" xfId="4" applyFont="1" applyFill="1" applyBorder="1" applyAlignment="1" applyProtection="1">
      <alignment horizontal="right" vertical="center"/>
      <protection locked="0" hidden="1"/>
    </xf>
    <xf numFmtId="0" fontId="5" fillId="0" borderId="0" xfId="4" applyFont="1" applyBorder="1" applyAlignment="1" applyProtection="1">
      <protection hidden="1"/>
    </xf>
    <xf numFmtId="0" fontId="4" fillId="0" borderId="0" xfId="4" applyFont="1" applyBorder="1" applyAlignment="1" applyProtection="1">
      <alignment vertical="top"/>
      <protection hidden="1"/>
    </xf>
    <xf numFmtId="0" fontId="7" fillId="0" borderId="0" xfId="4" applyFont="1" applyFill="1" applyBorder="1" applyAlignment="1" applyProtection="1">
      <protection hidden="1"/>
    </xf>
    <xf numFmtId="0" fontId="7" fillId="0" borderId="0" xfId="4" applyFont="1" applyBorder="1" applyAlignment="1" applyProtection="1">
      <alignment horizontal="center" vertical="center"/>
      <protection locked="0" hidden="1"/>
    </xf>
    <xf numFmtId="0" fontId="7" fillId="0" borderId="0" xfId="4" applyFont="1" applyBorder="1" applyAlignment="1" applyProtection="1">
      <alignment vertical="top" wrapText="1"/>
      <protection hidden="1"/>
    </xf>
    <xf numFmtId="0" fontId="7" fillId="0" borderId="0" xfId="4" applyFont="1" applyBorder="1" applyAlignment="1" applyProtection="1">
      <alignment wrapText="1"/>
      <protection hidden="1"/>
    </xf>
    <xf numFmtId="0" fontId="7" fillId="0" borderId="0" xfId="4" applyFont="1" applyBorder="1" applyAlignment="1" applyProtection="1">
      <alignment horizontal="right" vertical="top"/>
      <protection hidden="1"/>
    </xf>
    <xf numFmtId="0" fontId="7" fillId="0" borderId="0" xfId="4" applyFont="1" applyBorder="1" applyAlignment="1" applyProtection="1">
      <alignment horizontal="center" vertical="top"/>
      <protection hidden="1"/>
    </xf>
    <xf numFmtId="0" fontId="7" fillId="0" borderId="0" xfId="4" applyFont="1" applyBorder="1" applyAlignment="1" applyProtection="1">
      <alignment horizontal="center"/>
      <protection hidden="1"/>
    </xf>
    <xf numFmtId="0" fontId="7" fillId="0" borderId="0" xfId="4" applyFont="1" applyBorder="1" applyAlignment="1"/>
    <xf numFmtId="0" fontId="7" fillId="0" borderId="0" xfId="4" applyFont="1" applyBorder="1" applyAlignment="1" applyProtection="1">
      <alignment horizontal="left" vertical="top"/>
      <protection hidden="1"/>
    </xf>
    <xf numFmtId="0" fontId="7" fillId="0" borderId="8" xfId="4" applyFont="1" applyBorder="1" applyAlignment="1" applyProtection="1">
      <protection hidden="1"/>
    </xf>
    <xf numFmtId="0" fontId="7" fillId="0" borderId="0" xfId="4" applyFont="1" applyBorder="1" applyAlignment="1" applyProtection="1">
      <alignment vertical="center"/>
      <protection hidden="1"/>
    </xf>
    <xf numFmtId="0" fontId="7" fillId="0" borderId="9" xfId="4" applyFont="1" applyBorder="1" applyAlignment="1" applyProtection="1">
      <protection hidden="1"/>
    </xf>
    <xf numFmtId="0" fontId="7" fillId="0" borderId="9" xfId="4" applyFont="1" applyBorder="1" applyAlignment="1"/>
    <xf numFmtId="0" fontId="19" fillId="0" borderId="0" xfId="6" applyFont="1" applyFill="1" applyBorder="1" applyAlignment="1">
      <alignment horizontal="center" vertical="center" wrapText="1"/>
    </xf>
    <xf numFmtId="0" fontId="20" fillId="0" borderId="0" xfId="6" applyFont="1" applyFill="1" applyBorder="1" applyAlignment="1" applyProtection="1">
      <alignment horizontal="center" vertical="center"/>
      <protection hidden="1"/>
    </xf>
    <xf numFmtId="167" fontId="21" fillId="0" borderId="1" xfId="0" applyNumberFormat="1" applyFont="1" applyFill="1" applyBorder="1" applyAlignment="1">
      <alignment horizontal="center" vertical="center"/>
    </xf>
    <xf numFmtId="167" fontId="21" fillId="0" borderId="6" xfId="0" applyNumberFormat="1" applyFont="1" applyFill="1" applyBorder="1" applyAlignment="1">
      <alignment horizontal="center" vertical="center"/>
    </xf>
    <xf numFmtId="167" fontId="21" fillId="0" borderId="4" xfId="0" applyNumberFormat="1" applyFont="1" applyFill="1" applyBorder="1" applyAlignment="1">
      <alignment horizontal="center" vertical="center"/>
    </xf>
    <xf numFmtId="0" fontId="16" fillId="0" borderId="0" xfId="6" applyFont="1" applyBorder="1" applyAlignment="1" applyProtection="1">
      <alignment vertical="center"/>
      <protection hidden="1"/>
    </xf>
    <xf numFmtId="0" fontId="7" fillId="0" borderId="0" xfId="4" applyFont="1" applyBorder="1" applyAlignment="1" applyProtection="1">
      <alignment horizontal="right" wrapText="1"/>
      <protection hidden="1"/>
    </xf>
    <xf numFmtId="0" fontId="7" fillId="0" borderId="0" xfId="4" applyFont="1" applyBorder="1" applyAlignment="1" applyProtection="1">
      <alignment horizontal="right" vertical="center"/>
      <protection hidden="1"/>
    </xf>
    <xf numFmtId="0" fontId="0" fillId="0" borderId="0" xfId="0" applyFill="1"/>
    <xf numFmtId="3" fontId="2" fillId="0" borderId="1" xfId="0" applyNumberFormat="1" applyFont="1" applyFill="1" applyBorder="1" applyAlignment="1" applyProtection="1">
      <alignment vertical="center"/>
      <protection hidden="1"/>
    </xf>
    <xf numFmtId="3" fontId="2" fillId="0" borderId="6" xfId="0" applyNumberFormat="1" applyFont="1" applyFill="1" applyBorder="1" applyAlignment="1" applyProtection="1">
      <alignment vertical="center"/>
      <protection hidden="1"/>
    </xf>
    <xf numFmtId="0" fontId="8" fillId="0" borderId="10" xfId="0" applyFont="1" applyFill="1" applyBorder="1" applyAlignment="1" applyProtection="1">
      <alignment horizontal="center" vertical="center" wrapText="1"/>
      <protection hidden="1"/>
    </xf>
    <xf numFmtId="0" fontId="8" fillId="0" borderId="10"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wrapText="1"/>
      <protection hidden="1"/>
    </xf>
    <xf numFmtId="0" fontId="8" fillId="0" borderId="12" xfId="0" applyFont="1" applyFill="1" applyBorder="1" applyAlignment="1" applyProtection="1">
      <alignment horizontal="center" vertical="center" wrapText="1"/>
      <protection hidden="1"/>
    </xf>
    <xf numFmtId="0" fontId="8" fillId="0" borderId="11" xfId="0" applyFont="1" applyFill="1" applyBorder="1" applyAlignment="1" applyProtection="1">
      <alignment horizontal="center" vertical="center" wrapText="1"/>
      <protection hidden="1"/>
    </xf>
    <xf numFmtId="3" fontId="2" fillId="0" borderId="4" xfId="0" applyNumberFormat="1" applyFont="1" applyFill="1" applyBorder="1" applyAlignment="1" applyProtection="1">
      <alignment vertical="center"/>
      <protection hidden="1"/>
    </xf>
    <xf numFmtId="0" fontId="8" fillId="0" borderId="11" xfId="0" applyFont="1" applyFill="1" applyBorder="1" applyAlignment="1" applyProtection="1">
      <alignment horizontal="center" vertical="center"/>
      <protection hidden="1"/>
    </xf>
    <xf numFmtId="3" fontId="2" fillId="0" borderId="5" xfId="0" applyNumberFormat="1" applyFont="1" applyFill="1" applyBorder="1" applyAlignment="1" applyProtection="1">
      <alignment vertical="center"/>
      <protection hidden="1"/>
    </xf>
    <xf numFmtId="3" fontId="2" fillId="0" borderId="13" xfId="0" applyNumberFormat="1" applyFont="1" applyFill="1" applyBorder="1" applyAlignment="1" applyProtection="1">
      <alignment vertical="center"/>
      <protection hidden="1"/>
    </xf>
    <xf numFmtId="0" fontId="4"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vertical="center"/>
    </xf>
    <xf numFmtId="49" fontId="8" fillId="0" borderId="11" xfId="0" applyNumberFormat="1" applyFont="1" applyFill="1" applyBorder="1" applyAlignment="1">
      <alignment horizontal="center" vertical="center" wrapText="1"/>
    </xf>
    <xf numFmtId="0" fontId="8" fillId="0" borderId="0" xfId="0" applyFont="1" applyFill="1"/>
    <xf numFmtId="0" fontId="17" fillId="0" borderId="0" xfId="0" applyFont="1" applyFill="1"/>
    <xf numFmtId="0" fontId="8" fillId="0" borderId="10" xfId="0" applyFont="1" applyFill="1" applyBorder="1" applyAlignment="1">
      <alignment horizontal="center" vertical="center"/>
    </xf>
    <xf numFmtId="49" fontId="8" fillId="0" borderId="1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6" applyFont="1" applyFill="1" applyAlignment="1">
      <alignment wrapText="1"/>
    </xf>
    <xf numFmtId="0" fontId="1" fillId="0" borderId="0" xfId="0" applyFont="1" applyFill="1"/>
    <xf numFmtId="14" fontId="20" fillId="0" borderId="0" xfId="6" applyNumberFormat="1" applyFont="1" applyFill="1" applyBorder="1" applyAlignment="1" applyProtection="1">
      <alignment horizontal="center" vertical="center"/>
      <protection locked="0" hidden="1"/>
    </xf>
    <xf numFmtId="0" fontId="1" fillId="0" borderId="0" xfId="6" applyFont="1" applyFill="1" applyBorder="1" applyAlignment="1">
      <alignment wrapText="1"/>
    </xf>
    <xf numFmtId="0" fontId="21" fillId="0" borderId="11" xfId="0" applyFont="1" applyFill="1" applyBorder="1" applyAlignment="1">
      <alignment horizontal="center" vertical="center" wrapText="1"/>
    </xf>
    <xf numFmtId="0" fontId="22" fillId="0" borderId="11" xfId="0" applyFont="1" applyFill="1" applyBorder="1" applyAlignment="1">
      <alignment horizontal="center" vertical="center" wrapText="1"/>
    </xf>
    <xf numFmtId="49" fontId="22" fillId="0" borderId="11" xfId="0" applyNumberFormat="1" applyFont="1" applyFill="1" applyBorder="1" applyAlignment="1">
      <alignment horizontal="center" vertical="center" wrapText="1"/>
    </xf>
    <xf numFmtId="49" fontId="22" fillId="0" borderId="11" xfId="0" applyNumberFormat="1" applyFont="1" applyFill="1" applyBorder="1" applyAlignment="1">
      <alignment horizontal="center" vertical="center"/>
    </xf>
    <xf numFmtId="0" fontId="7" fillId="0" borderId="8" xfId="4" applyFont="1" applyBorder="1" applyAlignment="1"/>
    <xf numFmtId="0" fontId="7" fillId="0" borderId="14" xfId="4" applyFont="1" applyBorder="1" applyAlignment="1"/>
    <xf numFmtId="0" fontId="5" fillId="0" borderId="15" xfId="4" applyFont="1" applyFill="1" applyBorder="1" applyAlignment="1" applyProtection="1">
      <alignment horizontal="left" vertical="center" wrapText="1"/>
      <protection hidden="1"/>
    </xf>
    <xf numFmtId="0" fontId="5" fillId="0" borderId="7" xfId="4" applyFont="1" applyFill="1" applyBorder="1" applyAlignment="1" applyProtection="1">
      <alignment vertical="center"/>
      <protection hidden="1"/>
    </xf>
    <xf numFmtId="0" fontId="7" fillId="0" borderId="15" xfId="4" applyFont="1" applyBorder="1" applyAlignment="1" applyProtection="1">
      <alignment horizontal="left" vertical="center" wrapText="1"/>
      <protection hidden="1"/>
    </xf>
    <xf numFmtId="0" fontId="7" fillId="0" borderId="7" xfId="4" applyFont="1" applyBorder="1" applyAlignment="1" applyProtection="1">
      <protection hidden="1"/>
    </xf>
    <xf numFmtId="0" fontId="14" fillId="0" borderId="0" xfId="4" applyFont="1" applyBorder="1" applyAlignment="1" applyProtection="1">
      <alignment horizontal="right"/>
      <protection hidden="1"/>
    </xf>
    <xf numFmtId="0" fontId="7" fillId="0" borderId="15" xfId="4" applyFont="1" applyFill="1" applyBorder="1" applyAlignment="1" applyProtection="1">
      <protection hidden="1"/>
    </xf>
    <xf numFmtId="0" fontId="7" fillId="0" borderId="15" xfId="4" applyFont="1" applyBorder="1" applyAlignment="1" applyProtection="1">
      <alignment wrapText="1"/>
      <protection hidden="1"/>
    </xf>
    <xf numFmtId="0" fontId="7" fillId="0" borderId="7" xfId="4" applyFont="1" applyBorder="1" applyAlignment="1" applyProtection="1">
      <alignment horizontal="right"/>
      <protection hidden="1"/>
    </xf>
    <xf numFmtId="0" fontId="7" fillId="0" borderId="15" xfId="4" applyFont="1" applyBorder="1" applyAlignment="1" applyProtection="1">
      <protection hidden="1"/>
    </xf>
    <xf numFmtId="0" fontId="7" fillId="0" borderId="7" xfId="4" applyFont="1" applyBorder="1" applyAlignment="1" applyProtection="1">
      <alignment horizontal="right" wrapText="1"/>
      <protection hidden="1"/>
    </xf>
    <xf numFmtId="0" fontId="4" fillId="0" borderId="15" xfId="4" applyFont="1" applyFill="1" applyBorder="1" applyAlignment="1" applyProtection="1">
      <alignment horizontal="right" vertical="center"/>
      <protection locked="0" hidden="1"/>
    </xf>
    <xf numFmtId="0" fontId="7" fillId="0" borderId="15" xfId="4" applyFont="1" applyBorder="1" applyAlignment="1" applyProtection="1">
      <alignment vertical="top"/>
      <protection hidden="1"/>
    </xf>
    <xf numFmtId="0" fontId="7" fillId="0" borderId="15" xfId="4" applyFont="1" applyBorder="1" applyAlignment="1" applyProtection="1">
      <alignment horizontal="left" vertical="top" wrapText="1"/>
      <protection hidden="1"/>
    </xf>
    <xf numFmtId="0" fontId="7" fillId="0" borderId="7" xfId="4" applyFont="1" applyBorder="1" applyAlignment="1"/>
    <xf numFmtId="0" fontId="7" fillId="0" borderId="15" xfId="4" applyFont="1" applyBorder="1" applyAlignment="1" applyProtection="1">
      <alignment horizontal="left" vertical="top" indent="2"/>
      <protection hidden="1"/>
    </xf>
    <xf numFmtId="0" fontId="7" fillId="0" borderId="15" xfId="4" applyFont="1" applyBorder="1" applyAlignment="1" applyProtection="1">
      <alignment horizontal="left" vertical="top" wrapText="1" indent="2"/>
      <protection hidden="1"/>
    </xf>
    <xf numFmtId="0" fontId="7" fillId="0" borderId="7" xfId="4" applyFont="1" applyBorder="1" applyAlignment="1" applyProtection="1">
      <alignment horizontal="right" vertical="top"/>
      <protection hidden="1"/>
    </xf>
    <xf numFmtId="49" fontId="4" fillId="0" borderId="15" xfId="4" applyNumberFormat="1" applyFont="1" applyBorder="1" applyAlignment="1" applyProtection="1">
      <alignment horizontal="center" vertical="center"/>
      <protection locked="0" hidden="1"/>
    </xf>
    <xf numFmtId="0" fontId="7" fillId="0" borderId="7" xfId="4" applyFont="1" applyBorder="1" applyAlignment="1" applyProtection="1">
      <alignment horizontal="left" vertical="top"/>
      <protection hidden="1"/>
    </xf>
    <xf numFmtId="0" fontId="7" fillId="0" borderId="15" xfId="4" applyFont="1" applyBorder="1" applyAlignment="1" applyProtection="1">
      <alignment horizontal="left"/>
      <protection hidden="1"/>
    </xf>
    <xf numFmtId="0" fontId="7" fillId="0" borderId="14" xfId="4" applyFont="1" applyBorder="1" applyAlignment="1" applyProtection="1">
      <protection hidden="1"/>
    </xf>
    <xf numFmtId="0" fontId="7" fillId="0" borderId="7" xfId="4" applyFont="1" applyBorder="1" applyAlignment="1" applyProtection="1">
      <alignment horizontal="left"/>
      <protection hidden="1"/>
    </xf>
    <xf numFmtId="0" fontId="7" fillId="0" borderId="15" xfId="4" applyFont="1" applyFill="1" applyBorder="1" applyAlignment="1" applyProtection="1">
      <alignment vertical="center"/>
      <protection hidden="1"/>
    </xf>
    <xf numFmtId="0" fontId="16" fillId="0" borderId="15" xfId="6" applyFont="1" applyFill="1" applyBorder="1" applyAlignment="1" applyProtection="1">
      <alignment vertical="center"/>
      <protection hidden="1"/>
    </xf>
    <xf numFmtId="0" fontId="16" fillId="0" borderId="0" xfId="6" applyFont="1" applyBorder="1" applyAlignment="1" applyProtection="1">
      <alignment horizontal="left"/>
      <protection hidden="1"/>
    </xf>
    <xf numFmtId="0" fontId="11" fillId="0" borderId="0" xfId="6" applyBorder="1" applyAlignment="1"/>
    <xf numFmtId="0" fontId="11" fillId="0" borderId="15" xfId="6" applyBorder="1" applyAlignment="1"/>
    <xf numFmtId="0" fontId="4" fillId="0" borderId="7" xfId="4" applyFont="1" applyBorder="1" applyAlignment="1" applyProtection="1">
      <alignment vertical="center"/>
      <protection hidden="1"/>
    </xf>
    <xf numFmtId="0" fontId="7" fillId="0" borderId="16" xfId="4" applyFont="1" applyBorder="1" applyAlignment="1" applyProtection="1">
      <protection hidden="1"/>
    </xf>
    <xf numFmtId="0" fontId="7" fillId="0" borderId="17" xfId="4" applyFont="1" applyFill="1" applyBorder="1" applyAlignment="1" applyProtection="1">
      <alignment horizontal="right" vertical="top" wrapText="1"/>
      <protection hidden="1"/>
    </xf>
    <xf numFmtId="0" fontId="7" fillId="0" borderId="18" xfId="4" applyFont="1" applyFill="1" applyBorder="1" applyAlignment="1" applyProtection="1">
      <alignment horizontal="right" vertical="top" wrapText="1"/>
      <protection hidden="1"/>
    </xf>
    <xf numFmtId="0" fontId="7" fillId="0" borderId="18" xfId="4" applyFont="1" applyFill="1" applyBorder="1" applyAlignment="1" applyProtection="1">
      <protection hidden="1"/>
    </xf>
    <xf numFmtId="0" fontId="7" fillId="0" borderId="19" xfId="4" applyFont="1" applyFill="1" applyBorder="1" applyAlignment="1" applyProtection="1">
      <protection hidden="1"/>
    </xf>
    <xf numFmtId="14" fontId="4" fillId="0" borderId="11" xfId="4" applyNumberFormat="1" applyFont="1" applyFill="1" applyBorder="1" applyAlignment="1" applyProtection="1">
      <alignment horizontal="center" vertical="center"/>
      <protection locked="0" hidden="1"/>
    </xf>
    <xf numFmtId="1" fontId="4" fillId="0" borderId="10" xfId="4" applyNumberFormat="1" applyFont="1" applyFill="1" applyBorder="1" applyAlignment="1" applyProtection="1">
      <alignment horizontal="center" vertical="center"/>
      <protection locked="0" hidden="1"/>
    </xf>
    <xf numFmtId="3" fontId="4" fillId="0" borderId="10" xfId="4" applyNumberFormat="1" applyFont="1" applyFill="1" applyBorder="1" applyAlignment="1" applyProtection="1">
      <alignment horizontal="right" vertical="center"/>
      <protection locked="0" hidden="1"/>
    </xf>
    <xf numFmtId="0" fontId="4" fillId="0" borderId="10" xfId="4" applyFont="1" applyFill="1" applyBorder="1" applyAlignment="1" applyProtection="1">
      <alignment horizontal="center" vertical="center"/>
      <protection locked="0" hidden="1"/>
    </xf>
    <xf numFmtId="49" fontId="4" fillId="0" borderId="10" xfId="4" applyNumberFormat="1" applyFont="1" applyFill="1" applyBorder="1" applyAlignment="1" applyProtection="1">
      <alignment horizontal="right" vertical="center"/>
      <protection locked="0" hidden="1"/>
    </xf>
    <xf numFmtId="0" fontId="4" fillId="0" borderId="7" xfId="4" applyFont="1" applyFill="1" applyBorder="1" applyAlignment="1" applyProtection="1">
      <alignment horizontal="right" vertical="center"/>
      <protection locked="0" hidden="1"/>
    </xf>
    <xf numFmtId="0" fontId="7" fillId="0" borderId="0" xfId="4" applyFont="1" applyFill="1" applyBorder="1" applyAlignment="1"/>
    <xf numFmtId="49" fontId="4" fillId="0" borderId="0" xfId="4" applyNumberFormat="1" applyFont="1" applyFill="1" applyBorder="1" applyAlignment="1" applyProtection="1">
      <alignment horizontal="center" vertical="center"/>
      <protection locked="0" hidden="1"/>
    </xf>
    <xf numFmtId="0" fontId="17" fillId="0" borderId="20" xfId="0" applyFont="1" applyFill="1" applyBorder="1" applyAlignment="1">
      <alignment vertical="center"/>
    </xf>
    <xf numFmtId="3" fontId="2" fillId="0" borderId="3" xfId="0" applyNumberFormat="1" applyFont="1" applyFill="1" applyBorder="1" applyAlignment="1" applyProtection="1">
      <alignment vertical="center"/>
      <protection locked="0"/>
    </xf>
    <xf numFmtId="0" fontId="17" fillId="0" borderId="21" xfId="0" applyFont="1" applyFill="1" applyBorder="1"/>
    <xf numFmtId="0" fontId="17" fillId="0" borderId="0" xfId="6" applyFont="1">
      <alignment vertical="top"/>
    </xf>
    <xf numFmtId="0" fontId="17" fillId="0" borderId="0" xfId="0" applyFont="1"/>
    <xf numFmtId="0" fontId="17" fillId="0" borderId="0" xfId="0" applyFont="1" applyAlignment="1">
      <alignment vertical="top"/>
    </xf>
    <xf numFmtId="0" fontId="18" fillId="0" borderId="0" xfId="0" applyFont="1"/>
    <xf numFmtId="0" fontId="18" fillId="0" borderId="0" xfId="0" applyFont="1" applyAlignment="1">
      <alignment wrapText="1"/>
    </xf>
    <xf numFmtId="0" fontId="9" fillId="0" borderId="11" xfId="0" applyFont="1" applyFill="1" applyBorder="1" applyAlignment="1" applyProtection="1">
      <alignment horizontal="center" vertical="center" wrapText="1"/>
      <protection hidden="1"/>
    </xf>
    <xf numFmtId="0" fontId="7" fillId="0" borderId="18" xfId="4" applyFont="1" applyFill="1" applyBorder="1" applyAlignment="1" applyProtection="1">
      <alignment horizontal="center" vertical="top"/>
      <protection hidden="1"/>
    </xf>
    <xf numFmtId="0" fontId="7" fillId="0" borderId="7" xfId="4" applyFont="1" applyBorder="1" applyAlignment="1" applyProtection="1">
      <alignment horizontal="right" vertical="center" wrapText="1"/>
      <protection hidden="1"/>
    </xf>
    <xf numFmtId="0" fontId="7" fillId="0" borderId="15" xfId="4" applyFont="1" applyBorder="1" applyAlignment="1" applyProtection="1">
      <alignment horizontal="right" vertical="center" wrapText="1"/>
      <protection hidden="1"/>
    </xf>
    <xf numFmtId="49" fontId="6" fillId="0" borderId="17" xfId="1" applyNumberFormat="1" applyFill="1" applyBorder="1" applyAlignment="1" applyProtection="1">
      <alignment horizontal="left" vertical="center"/>
      <protection locked="0" hidden="1"/>
    </xf>
    <xf numFmtId="49" fontId="15" fillId="0" borderId="18" xfId="1" applyNumberFormat="1" applyFont="1" applyFill="1" applyBorder="1" applyAlignment="1" applyProtection="1">
      <alignment horizontal="left" vertical="center"/>
      <protection locked="0" hidden="1"/>
    </xf>
    <xf numFmtId="49" fontId="15" fillId="0" borderId="19" xfId="1" applyNumberFormat="1" applyFont="1" applyFill="1" applyBorder="1" applyAlignment="1" applyProtection="1">
      <alignment horizontal="left" vertical="center"/>
      <protection locked="0" hidden="1"/>
    </xf>
    <xf numFmtId="0" fontId="7" fillId="0" borderId="7" xfId="4" applyFont="1" applyBorder="1" applyAlignment="1" applyProtection="1">
      <alignment horizontal="right" vertical="center"/>
      <protection hidden="1"/>
    </xf>
    <xf numFmtId="0" fontId="7" fillId="0" borderId="15" xfId="4" applyFont="1" applyBorder="1" applyAlignment="1" applyProtection="1">
      <alignment horizontal="right" vertical="center"/>
      <protection hidden="1"/>
    </xf>
    <xf numFmtId="49" fontId="4" fillId="0" borderId="17" xfId="4" applyNumberFormat="1" applyFont="1" applyFill="1" applyBorder="1" applyAlignment="1" applyProtection="1">
      <alignment horizontal="left" vertical="center"/>
      <protection locked="0" hidden="1"/>
    </xf>
    <xf numFmtId="49" fontId="4" fillId="0" borderId="18" xfId="4" applyNumberFormat="1" applyFont="1" applyFill="1" applyBorder="1" applyAlignment="1" applyProtection="1">
      <alignment horizontal="left" vertical="center"/>
      <protection locked="0" hidden="1"/>
    </xf>
    <xf numFmtId="49" fontId="4" fillId="0" borderId="19" xfId="4" applyNumberFormat="1" applyFont="1" applyFill="1" applyBorder="1" applyAlignment="1" applyProtection="1">
      <alignment horizontal="left" vertical="center"/>
      <protection locked="0" hidden="1"/>
    </xf>
    <xf numFmtId="0" fontId="23" fillId="0" borderId="0" xfId="6" applyFont="1" applyBorder="1" applyAlignment="1" applyProtection="1">
      <alignment horizontal="left"/>
      <protection hidden="1"/>
    </xf>
    <xf numFmtId="0" fontId="16" fillId="0" borderId="0" xfId="6" applyFont="1" applyBorder="1" applyAlignment="1" applyProtection="1">
      <alignment horizontal="left"/>
      <protection hidden="1"/>
    </xf>
    <xf numFmtId="0" fontId="16" fillId="0" borderId="15" xfId="6" applyFont="1" applyBorder="1" applyAlignment="1" applyProtection="1">
      <alignment horizontal="left"/>
      <protection hidden="1"/>
    </xf>
    <xf numFmtId="0" fontId="12" fillId="0" borderId="22" xfId="4" applyFont="1" applyBorder="1" applyAlignment="1"/>
    <xf numFmtId="0" fontId="12" fillId="0" borderId="8" xfId="4" applyFont="1" applyBorder="1" applyAlignment="1"/>
    <xf numFmtId="0" fontId="7" fillId="0" borderId="8" xfId="4" applyFont="1" applyBorder="1" applyAlignment="1" applyProtection="1">
      <alignment vertical="center"/>
      <protection hidden="1"/>
    </xf>
    <xf numFmtId="0" fontId="7" fillId="0" borderId="23" xfId="4" applyFont="1" applyBorder="1" applyAlignment="1" applyProtection="1">
      <alignment horizontal="center" vertical="top"/>
      <protection hidden="1"/>
    </xf>
    <xf numFmtId="0" fontId="7" fillId="0" borderId="24" xfId="4" applyFont="1" applyBorder="1" applyAlignment="1" applyProtection="1">
      <alignment horizontal="center" vertical="top"/>
      <protection hidden="1"/>
    </xf>
    <xf numFmtId="49" fontId="4" fillId="0" borderId="17" xfId="4" applyNumberFormat="1" applyFont="1" applyFill="1" applyBorder="1" applyAlignment="1" applyProtection="1">
      <alignment horizontal="center" vertical="center"/>
      <protection locked="0" hidden="1"/>
    </xf>
    <xf numFmtId="49" fontId="4" fillId="0" borderId="19" xfId="4" applyNumberFormat="1" applyFont="1" applyFill="1" applyBorder="1" applyAlignment="1" applyProtection="1">
      <alignment horizontal="center" vertical="center"/>
      <protection locked="0" hidden="1"/>
    </xf>
    <xf numFmtId="0" fontId="4" fillId="0" borderId="17" xfId="4" applyFont="1" applyFill="1" applyBorder="1" applyAlignment="1" applyProtection="1">
      <alignment horizontal="left" vertical="center"/>
      <protection locked="0" hidden="1"/>
    </xf>
    <xf numFmtId="0" fontId="4" fillId="0" borderId="18" xfId="4" applyFont="1" applyFill="1" applyBorder="1" applyAlignment="1" applyProtection="1">
      <alignment horizontal="left" vertical="center"/>
      <protection locked="0" hidden="1"/>
    </xf>
    <xf numFmtId="0" fontId="4" fillId="0" borderId="19" xfId="4" applyFont="1" applyFill="1" applyBorder="1" applyAlignment="1" applyProtection="1">
      <alignment horizontal="left" vertical="center"/>
      <protection locked="0" hidden="1"/>
    </xf>
    <xf numFmtId="0" fontId="7" fillId="0" borderId="8" xfId="4" applyFont="1" applyBorder="1" applyAlignment="1" applyProtection="1">
      <alignment horizontal="center" vertical="top"/>
      <protection hidden="1"/>
    </xf>
    <xf numFmtId="0" fontId="4" fillId="0" borderId="17" xfId="4" applyFont="1" applyFill="1" applyBorder="1" applyAlignment="1" applyProtection="1">
      <alignment horizontal="right" vertical="center"/>
      <protection locked="0" hidden="1"/>
    </xf>
    <xf numFmtId="0" fontId="4" fillId="0" borderId="18" xfId="4" applyFont="1" applyFill="1" applyBorder="1" applyAlignment="1" applyProtection="1">
      <alignment horizontal="right" vertical="center"/>
      <protection locked="0" hidden="1"/>
    </xf>
    <xf numFmtId="0" fontId="4" fillId="0" borderId="19" xfId="4" applyFont="1" applyFill="1" applyBorder="1" applyAlignment="1" applyProtection="1">
      <alignment horizontal="right" vertical="center"/>
      <protection locked="0" hidden="1"/>
    </xf>
    <xf numFmtId="49" fontId="4" fillId="0" borderId="17" xfId="4" applyNumberFormat="1" applyFont="1" applyFill="1" applyBorder="1" applyAlignment="1" applyProtection="1">
      <alignment horizontal="right" vertical="center"/>
      <protection locked="0" hidden="1"/>
    </xf>
    <xf numFmtId="49" fontId="4" fillId="0" borderId="19" xfId="4" applyNumberFormat="1" applyFont="1" applyFill="1" applyBorder="1" applyAlignment="1" applyProtection="1">
      <alignment horizontal="right" vertical="center"/>
      <protection locked="0" hidden="1"/>
    </xf>
    <xf numFmtId="0" fontId="7" fillId="0" borderId="8" xfId="4" applyFont="1" applyBorder="1" applyAlignment="1" applyProtection="1">
      <alignment vertical="top" wrapText="1"/>
      <protection hidden="1"/>
    </xf>
    <xf numFmtId="0" fontId="7" fillId="0" borderId="0" xfId="4" applyFont="1" applyBorder="1" applyAlignment="1" applyProtection="1">
      <alignment horizontal="right" vertical="center"/>
      <protection hidden="1"/>
    </xf>
    <xf numFmtId="0" fontId="5" fillId="0" borderId="7" xfId="4" applyFont="1" applyBorder="1" applyAlignment="1" applyProtection="1">
      <alignment horizontal="center" vertical="center"/>
      <protection hidden="1"/>
    </xf>
    <xf numFmtId="0" fontId="5" fillId="0" borderId="0" xfId="4" applyFont="1" applyBorder="1" applyAlignment="1" applyProtection="1">
      <alignment horizontal="center" vertical="center"/>
      <protection hidden="1"/>
    </xf>
    <xf numFmtId="0" fontId="7" fillId="0" borderId="0" xfId="4" applyFont="1" applyBorder="1" applyAlignment="1">
      <alignment horizontal="center" vertical="center"/>
    </xf>
    <xf numFmtId="0" fontId="7" fillId="0" borderId="0" xfId="4" applyFont="1" applyBorder="1" applyAlignment="1">
      <alignment horizontal="center"/>
    </xf>
    <xf numFmtId="0" fontId="7" fillId="0" borderId="15" xfId="4" applyFont="1" applyBorder="1" applyAlignment="1">
      <alignment horizontal="center"/>
    </xf>
    <xf numFmtId="0" fontId="6" fillId="0" borderId="17" xfId="1" applyFill="1" applyBorder="1" applyAlignment="1" applyProtection="1">
      <protection locked="0" hidden="1"/>
    </xf>
    <xf numFmtId="0" fontId="15" fillId="0" borderId="18" xfId="1" applyFont="1" applyFill="1" applyBorder="1" applyAlignment="1" applyProtection="1">
      <protection locked="0" hidden="1"/>
    </xf>
    <xf numFmtId="0" fontId="15" fillId="0" borderId="19" xfId="1" applyFont="1" applyFill="1" applyBorder="1" applyAlignment="1" applyProtection="1">
      <protection locked="0" hidden="1"/>
    </xf>
    <xf numFmtId="0" fontId="5" fillId="0" borderId="7" xfId="4" applyFont="1" applyBorder="1" applyAlignment="1" applyProtection="1">
      <alignment horizontal="right" vertical="center"/>
      <protection hidden="1"/>
    </xf>
    <xf numFmtId="1" fontId="4" fillId="0" borderId="17" xfId="4" applyNumberFormat="1" applyFont="1" applyFill="1" applyBorder="1" applyAlignment="1" applyProtection="1">
      <alignment horizontal="center" vertical="center"/>
      <protection locked="0" hidden="1"/>
    </xf>
    <xf numFmtId="1" fontId="4" fillId="0" borderId="19" xfId="4" applyNumberFormat="1" applyFont="1" applyFill="1" applyBorder="1" applyAlignment="1" applyProtection="1">
      <alignment horizontal="center" vertical="center"/>
      <protection locked="0" hidden="1"/>
    </xf>
    <xf numFmtId="0" fontId="7" fillId="0" borderId="0" xfId="4" applyFont="1" applyBorder="1" applyAlignment="1" applyProtection="1">
      <alignment horizontal="right" vertical="center" wrapText="1"/>
      <protection hidden="1"/>
    </xf>
    <xf numFmtId="0" fontId="4" fillId="0" borderId="7" xfId="4" applyFont="1" applyFill="1" applyBorder="1" applyAlignment="1" applyProtection="1">
      <alignment horizontal="left" vertical="center" wrapText="1"/>
      <protection hidden="1"/>
    </xf>
    <xf numFmtId="0" fontId="4" fillId="0" borderId="0" xfId="4" applyFont="1" applyFill="1" applyBorder="1" applyAlignment="1" applyProtection="1">
      <alignment horizontal="left" vertical="center" wrapText="1"/>
      <protection hidden="1"/>
    </xf>
    <xf numFmtId="0" fontId="4" fillId="0" borderId="15" xfId="4" applyFont="1" applyFill="1" applyBorder="1" applyAlignment="1" applyProtection="1">
      <alignment horizontal="left" vertical="center" wrapText="1"/>
      <protection hidden="1"/>
    </xf>
    <xf numFmtId="0" fontId="13" fillId="0" borderId="7" xfId="4" applyFont="1" applyBorder="1" applyAlignment="1" applyProtection="1">
      <alignment horizontal="center" vertical="center" wrapText="1"/>
      <protection hidden="1"/>
    </xf>
    <xf numFmtId="0" fontId="13" fillId="0" borderId="0" xfId="4" applyFont="1" applyBorder="1" applyAlignment="1" applyProtection="1">
      <alignment horizontal="center" vertical="center" wrapText="1"/>
      <protection hidden="1"/>
    </xf>
    <xf numFmtId="0" fontId="13" fillId="0" borderId="15" xfId="4" applyFont="1" applyBorder="1" applyAlignment="1" applyProtection="1">
      <alignment horizontal="center" vertical="center" wrapText="1"/>
      <protection hidden="1"/>
    </xf>
    <xf numFmtId="0" fontId="5" fillId="0" borderId="7" xfId="4" applyFont="1" applyBorder="1" applyAlignment="1" applyProtection="1">
      <alignment horizontal="right" vertical="center" wrapText="1"/>
      <protection hidden="1"/>
    </xf>
    <xf numFmtId="0" fontId="5" fillId="0" borderId="15" xfId="4" applyFont="1" applyBorder="1" applyAlignment="1" applyProtection="1">
      <alignment horizontal="right" vertical="center" wrapText="1"/>
      <protection hidden="1"/>
    </xf>
    <xf numFmtId="0" fontId="8" fillId="0" borderId="10" xfId="0" applyFont="1" applyFill="1" applyBorder="1" applyAlignment="1" applyProtection="1">
      <alignment horizontal="center" vertical="center" wrapText="1"/>
      <protection hidden="1"/>
    </xf>
    <xf numFmtId="0" fontId="4" fillId="0" borderId="17"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12" fillId="0" borderId="0" xfId="0" applyFont="1" applyFill="1" applyBorder="1" applyAlignment="1" applyProtection="1">
      <alignment horizontal="center" vertical="center" wrapText="1"/>
      <protection hidden="1"/>
    </xf>
    <xf numFmtId="0" fontId="9" fillId="0" borderId="18" xfId="0" applyFont="1" applyFill="1" applyBorder="1" applyAlignment="1" applyProtection="1">
      <alignment horizontal="center" vertical="top" wrapText="1"/>
      <protection hidden="1"/>
    </xf>
    <xf numFmtId="0" fontId="9" fillId="0" borderId="12" xfId="0" applyFont="1" applyFill="1" applyBorder="1" applyAlignment="1" applyProtection="1">
      <alignment vertical="center" wrapText="1"/>
      <protection hidden="1"/>
    </xf>
    <xf numFmtId="0" fontId="9" fillId="0" borderId="20" xfId="0" applyFont="1" applyFill="1" applyBorder="1" applyAlignment="1" applyProtection="1">
      <alignment vertical="center" wrapText="1"/>
      <protection hidden="1"/>
    </xf>
    <xf numFmtId="0" fontId="9" fillId="0" borderId="21" xfId="0" applyFont="1" applyFill="1" applyBorder="1" applyAlignment="1" applyProtection="1">
      <alignment vertical="center" wrapText="1"/>
      <protection hidden="1"/>
    </xf>
    <xf numFmtId="0" fontId="4" fillId="0" borderId="12" xfId="0" applyFont="1" applyFill="1" applyBorder="1" applyAlignment="1" applyProtection="1">
      <alignment horizontal="center" vertical="center" wrapText="1"/>
      <protection hidden="1"/>
    </xf>
    <xf numFmtId="0" fontId="4" fillId="0" borderId="20" xfId="0" applyFont="1" applyFill="1" applyBorder="1" applyAlignment="1" applyProtection="1">
      <alignment horizontal="center" vertical="center" wrapText="1"/>
      <protection hidden="1"/>
    </xf>
    <xf numFmtId="0" fontId="4" fillId="0" borderId="21" xfId="0" applyFont="1" applyFill="1" applyBorder="1" applyAlignment="1" applyProtection="1">
      <alignment horizontal="center" vertical="center" wrapText="1"/>
      <protection hidden="1"/>
    </xf>
    <xf numFmtId="0" fontId="5" fillId="0" borderId="5"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7" fillId="0" borderId="20" xfId="0" applyFont="1" applyFill="1" applyBorder="1" applyAlignment="1">
      <alignment vertical="center"/>
    </xf>
    <xf numFmtId="0" fontId="17" fillId="0" borderId="21" xfId="0" applyFont="1" applyFill="1" applyBorder="1" applyAlignment="1">
      <alignment vertical="center"/>
    </xf>
    <xf numFmtId="0" fontId="5" fillId="0" borderId="5" xfId="0" applyFont="1" applyFill="1" applyBorder="1" applyAlignment="1">
      <alignment horizontal="left" vertical="center" wrapText="1" indent="1"/>
    </xf>
    <xf numFmtId="0" fontId="5" fillId="0" borderId="31" xfId="0" applyFont="1" applyFill="1" applyBorder="1" applyAlignment="1">
      <alignment horizontal="left" vertical="center" wrapText="1" indent="1"/>
    </xf>
    <xf numFmtId="0" fontId="5" fillId="0" borderId="32" xfId="0" applyFont="1" applyFill="1" applyBorder="1" applyAlignment="1">
      <alignment horizontal="left" vertical="center" wrapText="1" indent="1"/>
    </xf>
    <xf numFmtId="0" fontId="10" fillId="0" borderId="0" xfId="0" applyFont="1" applyFill="1" applyBorder="1" applyAlignment="1">
      <alignment vertical="center" wrapText="1"/>
    </xf>
    <xf numFmtId="0" fontId="10" fillId="0" borderId="0" xfId="0" applyFont="1" applyFill="1" applyAlignment="1">
      <alignment vertical="center"/>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29" xfId="0" applyFont="1" applyFill="1" applyBorder="1" applyAlignment="1">
      <alignment vertical="center"/>
    </xf>
    <xf numFmtId="0" fontId="17" fillId="0" borderId="30" xfId="0" applyFont="1" applyFill="1" applyBorder="1" applyAlignment="1">
      <alignment vertical="center"/>
    </xf>
    <xf numFmtId="0" fontId="5" fillId="0" borderId="13"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Fill="1" applyAlignment="1">
      <alignment vertical="center"/>
    </xf>
    <xf numFmtId="0" fontId="9" fillId="0" borderId="18" xfId="0" applyFont="1" applyFill="1" applyBorder="1" applyAlignment="1" applyProtection="1">
      <alignment horizontal="left" vertical="center" wrapText="1"/>
      <protection hidden="1"/>
    </xf>
    <xf numFmtId="0" fontId="4" fillId="0" borderId="11" xfId="0" applyFont="1" applyFill="1" applyBorder="1" applyAlignment="1" applyProtection="1">
      <alignment horizontal="center" vertical="center" wrapText="1"/>
      <protection hidden="1"/>
    </xf>
    <xf numFmtId="0" fontId="8" fillId="0" borderId="11" xfId="0" applyFont="1" applyFill="1" applyBorder="1" applyAlignment="1" applyProtection="1">
      <alignment horizontal="center" vertical="center" wrapText="1"/>
      <protection hidden="1"/>
    </xf>
    <xf numFmtId="0" fontId="9" fillId="0" borderId="12" xfId="0" applyFont="1" applyFill="1" applyBorder="1" applyAlignment="1" applyProtection="1">
      <alignment horizontal="center" vertical="center" wrapText="1"/>
      <protection hidden="1"/>
    </xf>
    <xf numFmtId="0" fontId="9" fillId="0" borderId="20"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center" vertical="center" wrapText="1"/>
      <protection hidden="1"/>
    </xf>
    <xf numFmtId="0" fontId="4" fillId="0" borderId="5" xfId="0" applyFont="1" applyFill="1" applyBorder="1" applyAlignment="1">
      <alignment horizontal="left" vertical="center" wrapText="1" indent="1"/>
    </xf>
    <xf numFmtId="0" fontId="4" fillId="0" borderId="31" xfId="0" applyFont="1" applyFill="1" applyBorder="1" applyAlignment="1">
      <alignment horizontal="left" vertical="center" wrapText="1" indent="1"/>
    </xf>
    <xf numFmtId="0" fontId="4" fillId="0" borderId="32" xfId="0" applyFont="1" applyFill="1" applyBorder="1" applyAlignment="1">
      <alignment horizontal="left" vertical="center" wrapText="1" indent="1"/>
    </xf>
    <xf numFmtId="0" fontId="5" fillId="0" borderId="13" xfId="0" applyFont="1" applyFill="1" applyBorder="1" applyAlignment="1">
      <alignment horizontal="left" vertical="center" wrapText="1" indent="1"/>
    </xf>
    <xf numFmtId="0" fontId="5" fillId="0" borderId="33" xfId="0" applyFont="1" applyFill="1" applyBorder="1" applyAlignment="1">
      <alignment horizontal="left" vertical="center" wrapText="1" indent="1"/>
    </xf>
    <xf numFmtId="0" fontId="5" fillId="0" borderId="34" xfId="0" applyFont="1" applyFill="1" applyBorder="1" applyAlignment="1">
      <alignment horizontal="left" vertical="center" wrapText="1" indent="1"/>
    </xf>
    <xf numFmtId="0" fontId="4" fillId="0" borderId="21" xfId="0" applyFont="1" applyFill="1" applyBorder="1" applyAlignment="1">
      <alignment horizontal="left" vertical="center" wrapText="1"/>
    </xf>
    <xf numFmtId="0" fontId="4" fillId="0" borderId="35" xfId="0" applyFont="1" applyFill="1" applyBorder="1" applyAlignment="1">
      <alignment horizontal="left" vertical="center" wrapText="1" indent="1"/>
    </xf>
    <xf numFmtId="0" fontId="4" fillId="0" borderId="36" xfId="0" applyFont="1" applyFill="1" applyBorder="1" applyAlignment="1">
      <alignment horizontal="left" vertical="center" wrapText="1" indent="1"/>
    </xf>
    <xf numFmtId="0" fontId="4" fillId="0" borderId="37" xfId="0" applyFont="1" applyFill="1" applyBorder="1" applyAlignment="1">
      <alignment horizontal="left" vertical="center" wrapText="1" indent="1"/>
    </xf>
    <xf numFmtId="0" fontId="9" fillId="0" borderId="0" xfId="0" applyFont="1" applyFill="1" applyBorder="1" applyAlignment="1" applyProtection="1">
      <alignment horizontal="center" vertical="top" wrapText="1"/>
      <protection hidden="1"/>
    </xf>
    <xf numFmtId="0" fontId="12" fillId="0" borderId="0" xfId="3" applyFont="1" applyFill="1" applyBorder="1" applyAlignment="1" applyProtection="1">
      <alignment horizontal="center" vertical="center" wrapText="1"/>
      <protection hidden="1"/>
    </xf>
    <xf numFmtId="0" fontId="4" fillId="0" borderId="13" xfId="0" applyFont="1" applyFill="1" applyBorder="1" applyAlignment="1">
      <alignment horizontal="left" vertical="center" wrapText="1" indent="1"/>
    </xf>
    <xf numFmtId="0" fontId="4" fillId="0" borderId="33" xfId="0" applyFont="1" applyFill="1" applyBorder="1" applyAlignment="1">
      <alignment horizontal="left" vertical="center" wrapText="1" indent="1"/>
    </xf>
    <xf numFmtId="0" fontId="4" fillId="0" borderId="34" xfId="0" applyFont="1" applyFill="1" applyBorder="1" applyAlignment="1">
      <alignment horizontal="left" vertical="center" wrapText="1" indent="1"/>
    </xf>
    <xf numFmtId="0" fontId="8" fillId="0" borderId="12" xfId="0" applyFont="1" applyFill="1" applyBorder="1" applyAlignment="1" applyProtection="1">
      <alignment vertical="center" wrapText="1"/>
      <protection hidden="1"/>
    </xf>
    <xf numFmtId="0" fontId="8" fillId="0" borderId="20" xfId="0" applyFont="1" applyFill="1" applyBorder="1" applyAlignment="1" applyProtection="1">
      <alignment vertical="center" wrapText="1"/>
      <protection hidden="1"/>
    </xf>
    <xf numFmtId="0" fontId="8" fillId="0" borderId="21" xfId="0" applyFont="1" applyFill="1" applyBorder="1" applyAlignment="1" applyProtection="1">
      <alignment vertical="center" wrapText="1"/>
      <protection hidden="1"/>
    </xf>
    <xf numFmtId="0" fontId="12" fillId="0" borderId="0" xfId="0" applyFont="1" applyFill="1" applyBorder="1" applyAlignment="1">
      <alignment horizontal="center" vertical="center" wrapText="1"/>
    </xf>
    <xf numFmtId="0" fontId="9" fillId="0" borderId="18" xfId="0" applyFont="1" applyFill="1" applyBorder="1" applyAlignment="1">
      <alignment horizontal="center" vertical="top" wrapText="1"/>
    </xf>
    <xf numFmtId="0" fontId="4"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17" fillId="0" borderId="20" xfId="0" applyFont="1" applyFill="1" applyBorder="1" applyAlignment="1">
      <alignment vertical="center" wrapText="1"/>
    </xf>
    <xf numFmtId="0" fontId="17" fillId="0" borderId="21" xfId="0" applyFont="1" applyFill="1" applyBorder="1" applyAlignment="1">
      <alignment vertical="center" wrapText="1"/>
    </xf>
    <xf numFmtId="0" fontId="8" fillId="0" borderId="11" xfId="0" applyFont="1" applyFill="1" applyBorder="1" applyAlignment="1" applyProtection="1">
      <alignment vertical="center" wrapText="1"/>
      <protection hidden="1"/>
    </xf>
    <xf numFmtId="0" fontId="9" fillId="0" borderId="0" xfId="0" applyFont="1" applyFill="1" applyBorder="1" applyAlignment="1">
      <alignment horizontal="center" vertical="top" wrapText="1"/>
    </xf>
    <xf numFmtId="0" fontId="8" fillId="0" borderId="10" xfId="0" applyFont="1" applyFill="1" applyBorder="1" applyAlignment="1">
      <alignment horizontal="center" vertical="center" wrapText="1"/>
    </xf>
    <xf numFmtId="0" fontId="17" fillId="0" borderId="31" xfId="0" applyFont="1" applyFill="1" applyBorder="1"/>
    <xf numFmtId="0" fontId="17" fillId="0" borderId="32" xfId="0" applyFont="1" applyFill="1" applyBorder="1"/>
    <xf numFmtId="0" fontId="17" fillId="0" borderId="33" xfId="0" applyFont="1" applyFill="1" applyBorder="1"/>
    <xf numFmtId="0" fontId="17" fillId="0" borderId="34" xfId="0" applyFont="1" applyFill="1" applyBorder="1"/>
    <xf numFmtId="0" fontId="7" fillId="0" borderId="28"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12" fillId="0" borderId="0" xfId="0" applyFont="1" applyFill="1" applyBorder="1" applyAlignment="1">
      <alignment horizontal="center" wrapText="1"/>
    </xf>
    <xf numFmtId="0" fontId="7" fillId="0" borderId="5"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31"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9" fillId="0" borderId="0" xfId="6" applyFont="1" applyFill="1" applyBorder="1" applyAlignment="1" applyProtection="1">
      <alignment horizontal="center" vertical="center"/>
      <protection hidden="1"/>
    </xf>
    <xf numFmtId="0" fontId="20" fillId="0" borderId="0" xfId="6" applyFont="1" applyFill="1" applyBorder="1" applyAlignment="1" applyProtection="1">
      <alignment horizontal="center" vertical="center"/>
      <protection hidden="1"/>
    </xf>
    <xf numFmtId="14" fontId="20" fillId="0" borderId="0" xfId="6" applyNumberFormat="1" applyFont="1" applyFill="1" applyBorder="1" applyAlignment="1" applyProtection="1">
      <alignment horizontal="center" vertical="center"/>
      <protection locked="0" hidden="1"/>
    </xf>
    <xf numFmtId="0" fontId="1" fillId="0" borderId="0" xfId="6" applyFont="1" applyFill="1" applyBorder="1" applyAlignment="1">
      <alignment vertical="center"/>
    </xf>
    <xf numFmtId="0" fontId="21" fillId="0" borderId="11" xfId="0" applyFont="1" applyFill="1" applyBorder="1" applyAlignment="1">
      <alignment horizontal="center" vertical="center" wrapText="1"/>
    </xf>
    <xf numFmtId="49" fontId="22" fillId="0" borderId="11" xfId="0" applyNumberFormat="1" applyFont="1" applyFill="1" applyBorder="1" applyAlignment="1">
      <alignment horizontal="center" vertical="center" wrapText="1"/>
    </xf>
    <xf numFmtId="0" fontId="17" fillId="0" borderId="0" xfId="0" applyFont="1" applyAlignment="1">
      <alignment horizontal="left" wrapText="1"/>
    </xf>
    <xf numFmtId="0" fontId="17" fillId="0" borderId="0" xfId="0" applyFont="1" applyAlignment="1">
      <alignment horizontal="left" vertical="top" wrapText="1"/>
    </xf>
    <xf numFmtId="0" fontId="9" fillId="0" borderId="0" xfId="0" applyFont="1" applyAlignment="1"/>
    <xf numFmtId="0" fontId="17" fillId="0" borderId="0" xfId="0" applyFont="1" applyAlignment="1">
      <alignment horizontal="left"/>
    </xf>
    <xf numFmtId="0" fontId="17" fillId="0" borderId="0" xfId="0" applyNumberFormat="1" applyFont="1" applyAlignment="1">
      <alignment horizontal="left" vertical="top" wrapText="1"/>
    </xf>
    <xf numFmtId="0" fontId="17" fillId="0" borderId="0" xfId="0" applyNumberFormat="1" applyFont="1" applyAlignment="1">
      <alignment horizontal="left" vertical="top"/>
    </xf>
    <xf numFmtId="0" fontId="17" fillId="0" borderId="0" xfId="0" applyFont="1" applyAlignment="1">
      <alignment horizontal="left" vertical="top"/>
    </xf>
  </cellXfs>
  <cellStyles count="7">
    <cellStyle name="Hyperlink" xfId="1" builtinId="8"/>
    <cellStyle name="Normal" xfId="0" builtinId="0"/>
    <cellStyle name="Normal 2" xfId="2"/>
    <cellStyle name="Normal 3" xfId="3"/>
    <cellStyle name="Normal_TFI-POD" xfId="4"/>
    <cellStyle name="Obično_Knjiga2" xfId="5"/>
    <cellStyle name="Style 1" xfId="6"/>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raga.celiscak@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3"/>
  <sheetViews>
    <sheetView tabSelected="1" zoomScaleNormal="100" zoomScaleSheetLayoutView="110" workbookViewId="0">
      <selection activeCell="J15" sqref="J15"/>
    </sheetView>
  </sheetViews>
  <sheetFormatPr defaultRowHeight="12.75" x14ac:dyDescent="0.2"/>
  <cols>
    <col min="1" max="1" width="11.28515625" style="11" customWidth="1"/>
    <col min="2" max="2" width="14.140625" style="11" customWidth="1"/>
    <col min="3" max="4" width="9.140625" style="11"/>
    <col min="5" max="5" width="9.85546875" style="11" bestFit="1" customWidth="1"/>
    <col min="6" max="6" width="9.140625" style="11"/>
    <col min="7" max="7" width="15.140625" style="11" customWidth="1"/>
    <col min="8" max="8" width="19.28515625" style="11" customWidth="1"/>
    <col min="9" max="9" width="14.42578125" style="11" customWidth="1"/>
    <col min="10" max="16384" width="9.140625" style="11"/>
  </cols>
  <sheetData>
    <row r="1" spans="1:12" ht="15.75" x14ac:dyDescent="0.25">
      <c r="A1" s="142" t="s">
        <v>95</v>
      </c>
      <c r="B1" s="143"/>
      <c r="C1" s="143"/>
      <c r="D1" s="76"/>
      <c r="E1" s="76"/>
      <c r="F1" s="76"/>
      <c r="G1" s="76"/>
      <c r="H1" s="76"/>
      <c r="I1" s="77"/>
      <c r="J1" s="10"/>
      <c r="K1" s="10"/>
      <c r="L1" s="10"/>
    </row>
    <row r="2" spans="1:12" ht="12.75" customHeight="1" x14ac:dyDescent="0.2">
      <c r="A2" s="172" t="s">
        <v>96</v>
      </c>
      <c r="B2" s="173"/>
      <c r="C2" s="173"/>
      <c r="D2" s="174"/>
      <c r="E2" s="111" t="s">
        <v>93</v>
      </c>
      <c r="F2" s="12"/>
      <c r="G2" s="13" t="s">
        <v>51</v>
      </c>
      <c r="H2" s="111" t="s">
        <v>94</v>
      </c>
      <c r="I2" s="78"/>
      <c r="J2" s="10"/>
      <c r="K2" s="10"/>
      <c r="L2" s="10"/>
    </row>
    <row r="3" spans="1:12" x14ac:dyDescent="0.2">
      <c r="A3" s="79"/>
      <c r="B3" s="14"/>
      <c r="C3" s="14"/>
      <c r="D3" s="14"/>
      <c r="E3" s="15"/>
      <c r="F3" s="15"/>
      <c r="G3" s="14"/>
      <c r="H3" s="14"/>
      <c r="I3" s="80"/>
      <c r="J3" s="10"/>
      <c r="K3" s="10"/>
      <c r="L3" s="10"/>
    </row>
    <row r="4" spans="1:12" ht="15" customHeight="1" x14ac:dyDescent="0.2">
      <c r="A4" s="175" t="s">
        <v>97</v>
      </c>
      <c r="B4" s="176"/>
      <c r="C4" s="176"/>
      <c r="D4" s="176"/>
      <c r="E4" s="176"/>
      <c r="F4" s="176"/>
      <c r="G4" s="176"/>
      <c r="H4" s="176"/>
      <c r="I4" s="177"/>
      <c r="J4" s="10"/>
      <c r="K4" s="10"/>
      <c r="L4" s="10"/>
    </row>
    <row r="5" spans="1:12" x14ac:dyDescent="0.2">
      <c r="A5" s="81"/>
      <c r="B5" s="16"/>
      <c r="C5" s="16"/>
      <c r="D5" s="16"/>
      <c r="E5" s="17"/>
      <c r="F5" s="82"/>
      <c r="G5" s="18"/>
      <c r="H5" s="19"/>
      <c r="I5" s="83"/>
      <c r="J5" s="10"/>
      <c r="K5" s="10"/>
      <c r="L5" s="10"/>
    </row>
    <row r="6" spans="1:12" x14ac:dyDescent="0.2">
      <c r="A6" s="134" t="s">
        <v>98</v>
      </c>
      <c r="B6" s="135"/>
      <c r="C6" s="147" t="s">
        <v>61</v>
      </c>
      <c r="D6" s="148"/>
      <c r="E6" s="29"/>
      <c r="F6" s="29"/>
      <c r="G6" s="29"/>
      <c r="H6" s="29"/>
      <c r="I6" s="84"/>
      <c r="J6" s="10"/>
      <c r="K6" s="10"/>
      <c r="L6" s="10"/>
    </row>
    <row r="7" spans="1:12" x14ac:dyDescent="0.2">
      <c r="A7" s="85"/>
      <c r="B7" s="22"/>
      <c r="C7" s="16"/>
      <c r="D7" s="16"/>
      <c r="E7" s="29"/>
      <c r="F7" s="29"/>
      <c r="G7" s="29"/>
      <c r="H7" s="29"/>
      <c r="I7" s="84"/>
      <c r="J7" s="10"/>
      <c r="K7" s="10"/>
      <c r="L7" s="10"/>
    </row>
    <row r="8" spans="1:12" ht="12.75" customHeight="1" x14ac:dyDescent="0.2">
      <c r="A8" s="178" t="s">
        <v>99</v>
      </c>
      <c r="B8" s="179"/>
      <c r="C8" s="147" t="s">
        <v>62</v>
      </c>
      <c r="D8" s="148"/>
      <c r="E8" s="29"/>
      <c r="F8" s="29"/>
      <c r="G8" s="29"/>
      <c r="H8" s="29"/>
      <c r="I8" s="86"/>
      <c r="J8" s="10"/>
      <c r="K8" s="10"/>
      <c r="L8" s="10"/>
    </row>
    <row r="9" spans="1:12" x14ac:dyDescent="0.2">
      <c r="A9" s="87"/>
      <c r="B9" s="45"/>
      <c r="C9" s="20"/>
      <c r="D9" s="26"/>
      <c r="E9" s="16"/>
      <c r="F9" s="16"/>
      <c r="G9" s="16"/>
      <c r="H9" s="16"/>
      <c r="I9" s="86"/>
      <c r="J9" s="10"/>
      <c r="K9" s="10"/>
      <c r="L9" s="10"/>
    </row>
    <row r="10" spans="1:12" ht="12.75" customHeight="1" x14ac:dyDescent="0.2">
      <c r="A10" s="129" t="s">
        <v>100</v>
      </c>
      <c r="B10" s="171"/>
      <c r="C10" s="147" t="s">
        <v>63</v>
      </c>
      <c r="D10" s="148"/>
      <c r="E10" s="16"/>
      <c r="F10" s="16"/>
      <c r="G10" s="16"/>
      <c r="H10" s="16"/>
      <c r="I10" s="86"/>
      <c r="J10" s="10"/>
      <c r="K10" s="10"/>
      <c r="L10" s="10"/>
    </row>
    <row r="11" spans="1:12" x14ac:dyDescent="0.2">
      <c r="A11" s="129"/>
      <c r="B11" s="171"/>
      <c r="C11" s="16"/>
      <c r="D11" s="16"/>
      <c r="E11" s="16"/>
      <c r="F11" s="16"/>
      <c r="G11" s="16"/>
      <c r="H11" s="16"/>
      <c r="I11" s="86"/>
      <c r="J11" s="10"/>
      <c r="K11" s="10"/>
      <c r="L11" s="10"/>
    </row>
    <row r="12" spans="1:12" x14ac:dyDescent="0.2">
      <c r="A12" s="134" t="s">
        <v>101</v>
      </c>
      <c r="B12" s="135"/>
      <c r="C12" s="149" t="s">
        <v>64</v>
      </c>
      <c r="D12" s="150"/>
      <c r="E12" s="150"/>
      <c r="F12" s="150"/>
      <c r="G12" s="150"/>
      <c r="H12" s="150"/>
      <c r="I12" s="151"/>
      <c r="J12" s="10"/>
      <c r="K12" s="10"/>
      <c r="L12" s="10"/>
    </row>
    <row r="13" spans="1:12" x14ac:dyDescent="0.2">
      <c r="A13" s="85"/>
      <c r="B13" s="22"/>
      <c r="C13" s="21"/>
      <c r="D13" s="16"/>
      <c r="E13" s="16"/>
      <c r="F13" s="16"/>
      <c r="G13" s="16"/>
      <c r="H13" s="16"/>
      <c r="I13" s="86"/>
      <c r="J13" s="10"/>
      <c r="K13" s="10"/>
      <c r="L13" s="10"/>
    </row>
    <row r="14" spans="1:12" x14ac:dyDescent="0.2">
      <c r="A14" s="134" t="s">
        <v>102</v>
      </c>
      <c r="B14" s="135"/>
      <c r="C14" s="169">
        <v>48000</v>
      </c>
      <c r="D14" s="170"/>
      <c r="E14" s="16"/>
      <c r="F14" s="149" t="s">
        <v>65</v>
      </c>
      <c r="G14" s="150"/>
      <c r="H14" s="150"/>
      <c r="I14" s="151"/>
      <c r="J14" s="10"/>
      <c r="K14" s="10"/>
      <c r="L14" s="10"/>
    </row>
    <row r="15" spans="1:12" x14ac:dyDescent="0.2">
      <c r="A15" s="85"/>
      <c r="B15" s="22"/>
      <c r="C15" s="16"/>
      <c r="D15" s="16"/>
      <c r="E15" s="16"/>
      <c r="F15" s="16"/>
      <c r="G15" s="16"/>
      <c r="H15" s="16"/>
      <c r="I15" s="86"/>
      <c r="J15" s="10"/>
      <c r="K15" s="10"/>
      <c r="L15" s="10"/>
    </row>
    <row r="16" spans="1:12" x14ac:dyDescent="0.2">
      <c r="A16" s="134" t="s">
        <v>103</v>
      </c>
      <c r="B16" s="135"/>
      <c r="C16" s="149" t="s">
        <v>66</v>
      </c>
      <c r="D16" s="150"/>
      <c r="E16" s="150"/>
      <c r="F16" s="150"/>
      <c r="G16" s="150"/>
      <c r="H16" s="150"/>
      <c r="I16" s="151"/>
      <c r="J16" s="10"/>
      <c r="K16" s="10"/>
      <c r="L16" s="10"/>
    </row>
    <row r="17" spans="1:12" x14ac:dyDescent="0.2">
      <c r="A17" s="85"/>
      <c r="B17" s="22"/>
      <c r="C17" s="16"/>
      <c r="D17" s="16"/>
      <c r="E17" s="16"/>
      <c r="F17" s="16"/>
      <c r="G17" s="16"/>
      <c r="H17" s="16"/>
      <c r="I17" s="86"/>
      <c r="J17" s="10"/>
      <c r="K17" s="10"/>
      <c r="L17" s="10"/>
    </row>
    <row r="18" spans="1:12" x14ac:dyDescent="0.2">
      <c r="A18" s="134" t="s">
        <v>104</v>
      </c>
      <c r="B18" s="135"/>
      <c r="C18" s="165" t="s">
        <v>67</v>
      </c>
      <c r="D18" s="166"/>
      <c r="E18" s="166"/>
      <c r="F18" s="166"/>
      <c r="G18" s="166"/>
      <c r="H18" s="166"/>
      <c r="I18" s="167"/>
      <c r="J18" s="10"/>
      <c r="K18" s="10"/>
      <c r="L18" s="10"/>
    </row>
    <row r="19" spans="1:12" x14ac:dyDescent="0.2">
      <c r="A19" s="85"/>
      <c r="B19" s="22"/>
      <c r="C19" s="21"/>
      <c r="D19" s="16"/>
      <c r="E19" s="16"/>
      <c r="F19" s="16"/>
      <c r="G19" s="16"/>
      <c r="H19" s="16"/>
      <c r="I19" s="86"/>
      <c r="J19" s="10"/>
      <c r="K19" s="10"/>
      <c r="L19" s="10"/>
    </row>
    <row r="20" spans="1:12" x14ac:dyDescent="0.2">
      <c r="A20" s="168" t="s">
        <v>128</v>
      </c>
      <c r="B20" s="135"/>
      <c r="C20" s="165" t="s">
        <v>68</v>
      </c>
      <c r="D20" s="166"/>
      <c r="E20" s="166"/>
      <c r="F20" s="166"/>
      <c r="G20" s="166"/>
      <c r="H20" s="166"/>
      <c r="I20" s="167"/>
      <c r="J20" s="10"/>
      <c r="K20" s="10"/>
      <c r="L20" s="10"/>
    </row>
    <row r="21" spans="1:12" x14ac:dyDescent="0.2">
      <c r="A21" s="85"/>
      <c r="B21" s="22"/>
      <c r="C21" s="21"/>
      <c r="D21" s="16"/>
      <c r="E21" s="16"/>
      <c r="F21" s="16"/>
      <c r="G21" s="16"/>
      <c r="H21" s="16"/>
      <c r="I21" s="86"/>
      <c r="J21" s="10"/>
      <c r="K21" s="10"/>
      <c r="L21" s="10"/>
    </row>
    <row r="22" spans="1:12" x14ac:dyDescent="0.2">
      <c r="A22" s="134" t="s">
        <v>105</v>
      </c>
      <c r="B22" s="135"/>
      <c r="C22" s="112">
        <v>201</v>
      </c>
      <c r="D22" s="149" t="s">
        <v>65</v>
      </c>
      <c r="E22" s="150"/>
      <c r="F22" s="151"/>
      <c r="G22" s="134"/>
      <c r="H22" s="159"/>
      <c r="I22" s="88"/>
      <c r="J22" s="10"/>
      <c r="K22" s="10"/>
      <c r="L22" s="10"/>
    </row>
    <row r="23" spans="1:12" x14ac:dyDescent="0.2">
      <c r="A23" s="85"/>
      <c r="B23" s="22"/>
      <c r="C23" s="16"/>
      <c r="D23" s="24"/>
      <c r="E23" s="24"/>
      <c r="F23" s="24"/>
      <c r="G23" s="24"/>
      <c r="H23" s="16"/>
      <c r="I23" s="86"/>
      <c r="J23" s="10"/>
      <c r="K23" s="10"/>
      <c r="L23" s="10"/>
    </row>
    <row r="24" spans="1:12" x14ac:dyDescent="0.2">
      <c r="A24" s="134" t="s">
        <v>106</v>
      </c>
      <c r="B24" s="135"/>
      <c r="C24" s="112">
        <v>6</v>
      </c>
      <c r="D24" s="149" t="s">
        <v>69</v>
      </c>
      <c r="E24" s="150"/>
      <c r="F24" s="150"/>
      <c r="G24" s="151"/>
      <c r="H24" s="46" t="s">
        <v>107</v>
      </c>
      <c r="I24" s="113">
        <v>6531</v>
      </c>
      <c r="J24" s="10"/>
      <c r="K24" s="10"/>
      <c r="L24" s="10"/>
    </row>
    <row r="25" spans="1:12" x14ac:dyDescent="0.2">
      <c r="A25" s="85"/>
      <c r="B25" s="22"/>
      <c r="C25" s="16"/>
      <c r="D25" s="24"/>
      <c r="E25" s="24"/>
      <c r="F25" s="24"/>
      <c r="G25" s="22"/>
      <c r="H25" s="22" t="s">
        <v>108</v>
      </c>
      <c r="I25" s="89"/>
      <c r="J25" s="10"/>
      <c r="K25" s="10"/>
      <c r="L25" s="10"/>
    </row>
    <row r="26" spans="1:12" x14ac:dyDescent="0.2">
      <c r="A26" s="134" t="s">
        <v>109</v>
      </c>
      <c r="B26" s="135"/>
      <c r="C26" s="114" t="s">
        <v>110</v>
      </c>
      <c r="D26" s="25"/>
      <c r="E26" s="33"/>
      <c r="F26" s="24"/>
      <c r="G26" s="159" t="s">
        <v>111</v>
      </c>
      <c r="H26" s="135"/>
      <c r="I26" s="115" t="s">
        <v>70</v>
      </c>
      <c r="J26" s="10"/>
      <c r="K26" s="10"/>
      <c r="L26" s="10"/>
    </row>
    <row r="27" spans="1:12" x14ac:dyDescent="0.2">
      <c r="A27" s="85"/>
      <c r="B27" s="22"/>
      <c r="C27" s="16"/>
      <c r="D27" s="24"/>
      <c r="E27" s="24"/>
      <c r="F27" s="24"/>
      <c r="G27" s="24"/>
      <c r="H27" s="16"/>
      <c r="I27" s="90"/>
      <c r="J27" s="10"/>
      <c r="K27" s="10"/>
      <c r="L27" s="10"/>
    </row>
    <row r="28" spans="1:12" x14ac:dyDescent="0.2">
      <c r="A28" s="160" t="s">
        <v>112</v>
      </c>
      <c r="B28" s="161"/>
      <c r="C28" s="161"/>
      <c r="D28" s="161"/>
      <c r="E28" s="162"/>
      <c r="F28" s="162"/>
      <c r="G28" s="162"/>
      <c r="H28" s="163" t="s">
        <v>113</v>
      </c>
      <c r="I28" s="164"/>
      <c r="J28" s="10"/>
      <c r="K28" s="10"/>
      <c r="L28" s="10"/>
    </row>
    <row r="29" spans="1:12" x14ac:dyDescent="0.2">
      <c r="A29" s="91"/>
      <c r="B29" s="33"/>
      <c r="C29" s="33"/>
      <c r="D29" s="26"/>
      <c r="E29" s="16"/>
      <c r="F29" s="16"/>
      <c r="G29" s="16"/>
      <c r="H29" s="27"/>
      <c r="I29" s="90"/>
      <c r="J29" s="10"/>
      <c r="K29" s="10"/>
      <c r="L29" s="10"/>
    </row>
    <row r="30" spans="1:12" x14ac:dyDescent="0.2">
      <c r="A30" s="153" t="s">
        <v>71</v>
      </c>
      <c r="B30" s="154"/>
      <c r="C30" s="154"/>
      <c r="D30" s="155"/>
      <c r="E30" s="153" t="s">
        <v>72</v>
      </c>
      <c r="F30" s="154"/>
      <c r="G30" s="155"/>
      <c r="H30" s="156" t="s">
        <v>73</v>
      </c>
      <c r="I30" s="157"/>
      <c r="J30" s="10"/>
      <c r="K30" s="10"/>
      <c r="L30" s="10"/>
    </row>
    <row r="31" spans="1:12" x14ac:dyDescent="0.2">
      <c r="A31" s="85"/>
      <c r="B31" s="22"/>
      <c r="C31" s="21"/>
      <c r="D31" s="158"/>
      <c r="E31" s="158"/>
      <c r="F31" s="158"/>
      <c r="G31" s="158"/>
      <c r="H31" s="16"/>
      <c r="I31" s="92"/>
      <c r="J31" s="10"/>
      <c r="K31" s="10"/>
      <c r="L31" s="10"/>
    </row>
    <row r="32" spans="1:12" x14ac:dyDescent="0.2">
      <c r="A32" s="153" t="s">
        <v>74</v>
      </c>
      <c r="B32" s="154"/>
      <c r="C32" s="154"/>
      <c r="D32" s="155"/>
      <c r="E32" s="153" t="s">
        <v>72</v>
      </c>
      <c r="F32" s="154"/>
      <c r="G32" s="155"/>
      <c r="H32" s="156" t="s">
        <v>75</v>
      </c>
      <c r="I32" s="157"/>
      <c r="J32" s="10"/>
      <c r="K32" s="10"/>
      <c r="L32" s="10"/>
    </row>
    <row r="33" spans="1:12" x14ac:dyDescent="0.2">
      <c r="A33" s="85"/>
      <c r="B33" s="22"/>
      <c r="C33" s="21"/>
      <c r="D33" s="28"/>
      <c r="E33" s="28"/>
      <c r="F33" s="28"/>
      <c r="G33" s="29"/>
      <c r="H33" s="16"/>
      <c r="I33" s="93"/>
      <c r="J33" s="10"/>
      <c r="K33" s="10"/>
      <c r="L33" s="10"/>
    </row>
    <row r="34" spans="1:12" x14ac:dyDescent="0.2">
      <c r="A34" s="153" t="s">
        <v>76</v>
      </c>
      <c r="B34" s="154"/>
      <c r="C34" s="154"/>
      <c r="D34" s="155"/>
      <c r="E34" s="153" t="s">
        <v>77</v>
      </c>
      <c r="F34" s="154"/>
      <c r="G34" s="155"/>
      <c r="H34" s="156" t="s">
        <v>78</v>
      </c>
      <c r="I34" s="157"/>
      <c r="J34" s="10"/>
      <c r="K34" s="10"/>
      <c r="L34" s="10"/>
    </row>
    <row r="35" spans="1:12" x14ac:dyDescent="0.2">
      <c r="A35" s="85"/>
      <c r="B35" s="22"/>
      <c r="C35" s="21"/>
      <c r="D35" s="28"/>
      <c r="E35" s="28"/>
      <c r="F35" s="28"/>
      <c r="G35" s="29"/>
      <c r="H35" s="16"/>
      <c r="I35" s="93"/>
      <c r="J35" s="10"/>
      <c r="K35" s="10"/>
      <c r="L35" s="10"/>
    </row>
    <row r="36" spans="1:12" x14ac:dyDescent="0.2">
      <c r="A36" s="153" t="s">
        <v>79</v>
      </c>
      <c r="B36" s="154"/>
      <c r="C36" s="154"/>
      <c r="D36" s="155"/>
      <c r="E36" s="153" t="s">
        <v>80</v>
      </c>
      <c r="F36" s="154"/>
      <c r="G36" s="155"/>
      <c r="H36" s="156" t="s">
        <v>81</v>
      </c>
      <c r="I36" s="157"/>
      <c r="J36" s="10"/>
      <c r="K36" s="10"/>
      <c r="L36" s="10"/>
    </row>
    <row r="37" spans="1:12" x14ac:dyDescent="0.2">
      <c r="A37" s="94"/>
      <c r="B37" s="30"/>
      <c r="C37" s="152"/>
      <c r="D37" s="152"/>
      <c r="E37" s="16"/>
      <c r="F37" s="152"/>
      <c r="G37" s="152"/>
      <c r="H37" s="16"/>
      <c r="I37" s="86"/>
      <c r="J37" s="10"/>
      <c r="K37" s="10"/>
      <c r="L37" s="10"/>
    </row>
    <row r="38" spans="1:12" x14ac:dyDescent="0.2">
      <c r="A38" s="153" t="s">
        <v>82</v>
      </c>
      <c r="B38" s="154"/>
      <c r="C38" s="154"/>
      <c r="D38" s="155"/>
      <c r="E38" s="153" t="s">
        <v>83</v>
      </c>
      <c r="F38" s="154"/>
      <c r="G38" s="155"/>
      <c r="H38" s="156" t="s">
        <v>84</v>
      </c>
      <c r="I38" s="157"/>
      <c r="J38" s="10"/>
      <c r="K38" s="10"/>
      <c r="L38" s="10"/>
    </row>
    <row r="39" spans="1:12" x14ac:dyDescent="0.2">
      <c r="A39" s="94"/>
      <c r="B39" s="30"/>
      <c r="C39" s="31"/>
      <c r="D39" s="32"/>
      <c r="E39" s="16"/>
      <c r="F39" s="31"/>
      <c r="G39" s="32"/>
      <c r="H39" s="16"/>
      <c r="I39" s="86"/>
      <c r="J39" s="10"/>
      <c r="K39" s="10"/>
      <c r="L39" s="10"/>
    </row>
    <row r="40" spans="1:12" x14ac:dyDescent="0.2">
      <c r="A40" s="153" t="s">
        <v>85</v>
      </c>
      <c r="B40" s="154"/>
      <c r="C40" s="154"/>
      <c r="D40" s="155"/>
      <c r="E40" s="153" t="s">
        <v>86</v>
      </c>
      <c r="F40" s="154"/>
      <c r="G40" s="155"/>
      <c r="H40" s="156" t="s">
        <v>87</v>
      </c>
      <c r="I40" s="157"/>
      <c r="J40" s="10"/>
      <c r="K40" s="10"/>
      <c r="L40" s="10"/>
    </row>
    <row r="41" spans="1:12" x14ac:dyDescent="0.2">
      <c r="A41" s="116"/>
      <c r="B41" s="33"/>
      <c r="C41" s="33"/>
      <c r="D41" s="33"/>
      <c r="E41" s="23"/>
      <c r="F41" s="117"/>
      <c r="G41" s="117"/>
      <c r="H41" s="118"/>
      <c r="I41" s="95"/>
      <c r="J41" s="10"/>
      <c r="K41" s="10"/>
      <c r="L41" s="10"/>
    </row>
    <row r="42" spans="1:12" x14ac:dyDescent="0.2">
      <c r="A42" s="94"/>
      <c r="B42" s="30"/>
      <c r="C42" s="31"/>
      <c r="D42" s="32"/>
      <c r="E42" s="16"/>
      <c r="F42" s="31"/>
      <c r="G42" s="32"/>
      <c r="H42" s="16"/>
      <c r="I42" s="86"/>
      <c r="J42" s="10"/>
      <c r="K42" s="10"/>
      <c r="L42" s="10"/>
    </row>
    <row r="43" spans="1:12" x14ac:dyDescent="0.2">
      <c r="A43" s="96"/>
      <c r="B43" s="34"/>
      <c r="C43" s="34"/>
      <c r="D43" s="20"/>
      <c r="E43" s="20"/>
      <c r="F43" s="34"/>
      <c r="G43" s="20"/>
      <c r="H43" s="20"/>
      <c r="I43" s="97"/>
      <c r="J43" s="10"/>
      <c r="K43" s="10"/>
      <c r="L43" s="10"/>
    </row>
    <row r="44" spans="1:12" ht="12.75" customHeight="1" x14ac:dyDescent="0.2">
      <c r="A44" s="129" t="s">
        <v>114</v>
      </c>
      <c r="B44" s="130"/>
      <c r="C44" s="147"/>
      <c r="D44" s="148"/>
      <c r="E44" s="26"/>
      <c r="F44" s="149"/>
      <c r="G44" s="150"/>
      <c r="H44" s="150"/>
      <c r="I44" s="151"/>
      <c r="J44" s="10"/>
      <c r="K44" s="10"/>
      <c r="L44" s="10"/>
    </row>
    <row r="45" spans="1:12" x14ac:dyDescent="0.2">
      <c r="A45" s="94"/>
      <c r="B45" s="30"/>
      <c r="C45" s="152"/>
      <c r="D45" s="152"/>
      <c r="E45" s="16"/>
      <c r="F45" s="152"/>
      <c r="G45" s="152"/>
      <c r="H45" s="35"/>
      <c r="I45" s="98"/>
      <c r="J45" s="10"/>
      <c r="K45" s="10"/>
      <c r="L45" s="10"/>
    </row>
    <row r="46" spans="1:12" ht="12.75" customHeight="1" x14ac:dyDescent="0.2">
      <c r="A46" s="129" t="s">
        <v>115</v>
      </c>
      <c r="B46" s="130"/>
      <c r="C46" s="149" t="s">
        <v>88</v>
      </c>
      <c r="D46" s="150"/>
      <c r="E46" s="150"/>
      <c r="F46" s="150"/>
      <c r="G46" s="150"/>
      <c r="H46" s="150"/>
      <c r="I46" s="151"/>
      <c r="J46" s="10"/>
      <c r="K46" s="10"/>
      <c r="L46" s="10"/>
    </row>
    <row r="47" spans="1:12" x14ac:dyDescent="0.2">
      <c r="A47" s="85"/>
      <c r="B47" s="22"/>
      <c r="C47" s="21" t="s">
        <v>116</v>
      </c>
      <c r="D47" s="16"/>
      <c r="E47" s="16"/>
      <c r="F47" s="16"/>
      <c r="G47" s="16"/>
      <c r="H47" s="16"/>
      <c r="I47" s="86"/>
      <c r="J47" s="10"/>
      <c r="K47" s="10"/>
      <c r="L47" s="10"/>
    </row>
    <row r="48" spans="1:12" x14ac:dyDescent="0.2">
      <c r="A48" s="129" t="s">
        <v>117</v>
      </c>
      <c r="B48" s="130"/>
      <c r="C48" s="136" t="s">
        <v>89</v>
      </c>
      <c r="D48" s="137"/>
      <c r="E48" s="138"/>
      <c r="F48" s="16"/>
      <c r="G48" s="46" t="s">
        <v>118</v>
      </c>
      <c r="H48" s="136" t="s">
        <v>90</v>
      </c>
      <c r="I48" s="138"/>
      <c r="J48" s="10"/>
      <c r="K48" s="10"/>
      <c r="L48" s="10"/>
    </row>
    <row r="49" spans="1:12" x14ac:dyDescent="0.2">
      <c r="A49" s="85"/>
      <c r="B49" s="22"/>
      <c r="C49" s="21"/>
      <c r="D49" s="16"/>
      <c r="E49" s="16"/>
      <c r="F49" s="16"/>
      <c r="G49" s="16"/>
      <c r="H49" s="16"/>
      <c r="I49" s="86"/>
      <c r="J49" s="10"/>
      <c r="K49" s="10"/>
      <c r="L49" s="10"/>
    </row>
    <row r="50" spans="1:12" ht="12.75" customHeight="1" x14ac:dyDescent="0.2">
      <c r="A50" s="129" t="s">
        <v>119</v>
      </c>
      <c r="B50" s="130"/>
      <c r="C50" s="131" t="s">
        <v>91</v>
      </c>
      <c r="D50" s="132"/>
      <c r="E50" s="132"/>
      <c r="F50" s="132"/>
      <c r="G50" s="132"/>
      <c r="H50" s="132"/>
      <c r="I50" s="133"/>
      <c r="J50" s="10"/>
      <c r="K50" s="10"/>
      <c r="L50" s="10"/>
    </row>
    <row r="51" spans="1:12" x14ac:dyDescent="0.2">
      <c r="A51" s="85"/>
      <c r="B51" s="22"/>
      <c r="C51" s="16"/>
      <c r="D51" s="16"/>
      <c r="E51" s="16"/>
      <c r="F51" s="16"/>
      <c r="G51" s="16"/>
      <c r="H51" s="16"/>
      <c r="I51" s="86"/>
      <c r="J51" s="10"/>
      <c r="K51" s="10"/>
      <c r="L51" s="10"/>
    </row>
    <row r="52" spans="1:12" x14ac:dyDescent="0.2">
      <c r="A52" s="134" t="s">
        <v>120</v>
      </c>
      <c r="B52" s="135"/>
      <c r="C52" s="136" t="s">
        <v>92</v>
      </c>
      <c r="D52" s="137"/>
      <c r="E52" s="137"/>
      <c r="F52" s="137"/>
      <c r="G52" s="137"/>
      <c r="H52" s="137"/>
      <c r="I52" s="138"/>
      <c r="J52" s="10"/>
      <c r="K52" s="10"/>
      <c r="L52" s="10"/>
    </row>
    <row r="53" spans="1:12" x14ac:dyDescent="0.2">
      <c r="A53" s="99"/>
      <c r="B53" s="20"/>
      <c r="C53" s="144" t="s">
        <v>121</v>
      </c>
      <c r="D53" s="144"/>
      <c r="E53" s="144"/>
      <c r="F53" s="144"/>
      <c r="G53" s="144"/>
      <c r="H53" s="144"/>
      <c r="I53" s="100"/>
      <c r="J53" s="10"/>
      <c r="K53" s="10"/>
      <c r="L53" s="10"/>
    </row>
    <row r="54" spans="1:12" x14ac:dyDescent="0.2">
      <c r="A54" s="99"/>
      <c r="B54" s="20"/>
      <c r="C54" s="36"/>
      <c r="D54" s="36"/>
      <c r="E54" s="36"/>
      <c r="F54" s="36"/>
      <c r="G54" s="36"/>
      <c r="H54" s="36"/>
      <c r="I54" s="100"/>
      <c r="J54" s="10"/>
      <c r="K54" s="10"/>
      <c r="L54" s="10"/>
    </row>
    <row r="55" spans="1:12" x14ac:dyDescent="0.2">
      <c r="A55" s="99"/>
      <c r="B55" s="139" t="s">
        <v>122</v>
      </c>
      <c r="C55" s="139"/>
      <c r="D55" s="139"/>
      <c r="E55" s="139"/>
      <c r="F55" s="44"/>
      <c r="G55" s="44"/>
      <c r="H55" s="44"/>
      <c r="I55" s="101"/>
      <c r="J55" s="10"/>
      <c r="K55" s="10"/>
      <c r="L55" s="10"/>
    </row>
    <row r="56" spans="1:12" x14ac:dyDescent="0.2">
      <c r="A56" s="99"/>
      <c r="B56" s="140" t="s">
        <v>123</v>
      </c>
      <c r="C56" s="140"/>
      <c r="D56" s="140"/>
      <c r="E56" s="140"/>
      <c r="F56" s="140"/>
      <c r="G56" s="140"/>
      <c r="H56" s="140"/>
      <c r="I56" s="141"/>
      <c r="J56" s="10"/>
      <c r="K56" s="10"/>
      <c r="L56" s="10"/>
    </row>
    <row r="57" spans="1:12" x14ac:dyDescent="0.2">
      <c r="A57" s="99"/>
      <c r="B57" s="140" t="s">
        <v>124</v>
      </c>
      <c r="C57" s="140"/>
      <c r="D57" s="140"/>
      <c r="E57" s="140"/>
      <c r="F57" s="140"/>
      <c r="G57" s="140"/>
      <c r="H57" s="140"/>
      <c r="I57" s="101"/>
      <c r="J57" s="10"/>
      <c r="K57" s="10"/>
      <c r="L57" s="10"/>
    </row>
    <row r="58" spans="1:12" x14ac:dyDescent="0.2">
      <c r="A58" s="99"/>
      <c r="B58" s="140" t="s">
        <v>125</v>
      </c>
      <c r="C58" s="140"/>
      <c r="D58" s="140"/>
      <c r="E58" s="140"/>
      <c r="F58" s="140"/>
      <c r="G58" s="140"/>
      <c r="H58" s="140"/>
      <c r="I58" s="141"/>
      <c r="J58" s="10"/>
      <c r="K58" s="10"/>
      <c r="L58" s="10"/>
    </row>
    <row r="59" spans="1:12" x14ac:dyDescent="0.2">
      <c r="A59" s="99"/>
      <c r="B59" s="140" t="s">
        <v>126</v>
      </c>
      <c r="C59" s="140"/>
      <c r="D59" s="140"/>
      <c r="E59" s="140"/>
      <c r="F59" s="140"/>
      <c r="G59" s="140"/>
      <c r="H59" s="140"/>
      <c r="I59" s="141"/>
      <c r="J59" s="10"/>
      <c r="K59" s="10"/>
      <c r="L59" s="10"/>
    </row>
    <row r="60" spans="1:12" x14ac:dyDescent="0.2">
      <c r="A60" s="99"/>
      <c r="B60" s="102"/>
      <c r="C60" s="103"/>
      <c r="D60" s="103"/>
      <c r="E60" s="103"/>
      <c r="F60" s="103"/>
      <c r="G60" s="103"/>
      <c r="H60" s="103"/>
      <c r="I60" s="104"/>
      <c r="J60" s="10"/>
      <c r="K60" s="10"/>
      <c r="L60" s="10"/>
    </row>
    <row r="61" spans="1:12" ht="13.5" thickBot="1" x14ac:dyDescent="0.25">
      <c r="A61" s="105" t="s">
        <v>52</v>
      </c>
      <c r="B61" s="16"/>
      <c r="C61" s="16"/>
      <c r="D61" s="16"/>
      <c r="E61" s="16"/>
      <c r="F61" s="16"/>
      <c r="G61" s="37"/>
      <c r="H61" s="38"/>
      <c r="I61" s="106"/>
      <c r="J61" s="10"/>
      <c r="K61" s="10"/>
      <c r="L61" s="10"/>
    </row>
    <row r="62" spans="1:12" x14ac:dyDescent="0.2">
      <c r="A62" s="81"/>
      <c r="B62" s="16"/>
      <c r="C62" s="16"/>
      <c r="D62" s="16"/>
      <c r="E62" s="20" t="s">
        <v>53</v>
      </c>
      <c r="F62" s="33"/>
      <c r="G62" s="145" t="s">
        <v>127</v>
      </c>
      <c r="H62" s="145"/>
      <c r="I62" s="146"/>
      <c r="J62" s="10"/>
      <c r="K62" s="10"/>
      <c r="L62" s="10"/>
    </row>
    <row r="63" spans="1:12" x14ac:dyDescent="0.2">
      <c r="A63" s="107"/>
      <c r="B63" s="108"/>
      <c r="C63" s="109"/>
      <c r="D63" s="109"/>
      <c r="E63" s="109"/>
      <c r="F63" s="109"/>
      <c r="G63" s="128"/>
      <c r="H63" s="128"/>
      <c r="I63" s="110"/>
      <c r="J63" s="10"/>
      <c r="K63" s="10"/>
      <c r="L63" s="10"/>
    </row>
  </sheetData>
  <mergeCells count="73">
    <mergeCell ref="A10:B11"/>
    <mergeCell ref="C10:D10"/>
    <mergeCell ref="A2:D2"/>
    <mergeCell ref="A4:I4"/>
    <mergeCell ref="A6:B6"/>
    <mergeCell ref="C6:D6"/>
    <mergeCell ref="A8:B8"/>
    <mergeCell ref="C8:D8"/>
    <mergeCell ref="A12:B12"/>
    <mergeCell ref="C12:I12"/>
    <mergeCell ref="A14:B14"/>
    <mergeCell ref="C14:D14"/>
    <mergeCell ref="F14:I14"/>
    <mergeCell ref="A16:B16"/>
    <mergeCell ref="C16:I16"/>
    <mergeCell ref="A18:B18"/>
    <mergeCell ref="C18:I18"/>
    <mergeCell ref="A20:B20"/>
    <mergeCell ref="C20:I20"/>
    <mergeCell ref="A22:B22"/>
    <mergeCell ref="D22:F22"/>
    <mergeCell ref="G22:H22"/>
    <mergeCell ref="A24:B24"/>
    <mergeCell ref="D24:G24"/>
    <mergeCell ref="A26:B26"/>
    <mergeCell ref="G26:H26"/>
    <mergeCell ref="A28:D28"/>
    <mergeCell ref="E28:G28"/>
    <mergeCell ref="H28:I28"/>
    <mergeCell ref="A30:D30"/>
    <mergeCell ref="E30:G30"/>
    <mergeCell ref="H30:I30"/>
    <mergeCell ref="D31:G31"/>
    <mergeCell ref="A32:D32"/>
    <mergeCell ref="E32:G32"/>
    <mergeCell ref="H32:I32"/>
    <mergeCell ref="H40:I40"/>
    <mergeCell ref="A34:D34"/>
    <mergeCell ref="E34:G34"/>
    <mergeCell ref="H34:I34"/>
    <mergeCell ref="A36:D36"/>
    <mergeCell ref="E36:G36"/>
    <mergeCell ref="H36:I36"/>
    <mergeCell ref="C45:D45"/>
    <mergeCell ref="F45:G45"/>
    <mergeCell ref="C46:I46"/>
    <mergeCell ref="C37:D37"/>
    <mergeCell ref="F37:G37"/>
    <mergeCell ref="A38:D38"/>
    <mergeCell ref="E38:G38"/>
    <mergeCell ref="H38:I38"/>
    <mergeCell ref="A40:D40"/>
    <mergeCell ref="E40:G40"/>
    <mergeCell ref="A48:B48"/>
    <mergeCell ref="C48:E48"/>
    <mergeCell ref="H48:I48"/>
    <mergeCell ref="A1:C1"/>
    <mergeCell ref="C53:H53"/>
    <mergeCell ref="G62:I62"/>
    <mergeCell ref="A46:B46"/>
    <mergeCell ref="A44:B44"/>
    <mergeCell ref="C44:D44"/>
    <mergeCell ref="F44:I44"/>
    <mergeCell ref="G63:H63"/>
    <mergeCell ref="A50:B50"/>
    <mergeCell ref="C50:I50"/>
    <mergeCell ref="A52:B52"/>
    <mergeCell ref="C52:I52"/>
    <mergeCell ref="B55:E55"/>
    <mergeCell ref="B56:I56"/>
    <mergeCell ref="B57:H57"/>
    <mergeCell ref="B58:I58"/>
    <mergeCell ref="B59:I59"/>
  </mergeCells>
  <phoneticPr fontId="3" type="noConversion"/>
  <conditionalFormatting sqref="H29">
    <cfRule type="cellIs" dxfId="2" priority="1" stopIfTrue="1" operator="equal">
      <formula>"DA"</formula>
    </cfRule>
  </conditionalFormatting>
  <conditionalFormatting sqref="H2">
    <cfRule type="cellIs" dxfId="1" priority="2" stopIfTrue="1" operator="lessThan">
      <formula>#REF!</formula>
    </cfRule>
  </conditionalFormatting>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21"/>
  <sheetViews>
    <sheetView zoomScaleNormal="100" zoomScaleSheetLayoutView="110" workbookViewId="0">
      <selection activeCell="A4" sqref="A4:J4"/>
    </sheetView>
  </sheetViews>
  <sheetFormatPr defaultRowHeight="12.75" x14ac:dyDescent="0.2"/>
  <cols>
    <col min="1" max="9" width="9.140625" style="47"/>
    <col min="10" max="11" width="10.85546875" style="47" bestFit="1" customWidth="1"/>
    <col min="12" max="16384" width="9.140625" style="47"/>
  </cols>
  <sheetData>
    <row r="1" spans="1:11" ht="12.75" customHeight="1" x14ac:dyDescent="0.2">
      <c r="A1" s="190" t="s">
        <v>129</v>
      </c>
      <c r="B1" s="190"/>
      <c r="C1" s="190"/>
      <c r="D1" s="190"/>
      <c r="E1" s="190"/>
      <c r="F1" s="190"/>
      <c r="G1" s="190"/>
      <c r="H1" s="190"/>
      <c r="I1" s="190"/>
      <c r="J1" s="190"/>
      <c r="K1" s="190"/>
    </row>
    <row r="2" spans="1:11" ht="12.75" customHeight="1" x14ac:dyDescent="0.2">
      <c r="A2" s="191" t="s">
        <v>130</v>
      </c>
      <c r="B2" s="191"/>
      <c r="C2" s="191"/>
      <c r="D2" s="191"/>
      <c r="E2" s="191"/>
      <c r="F2" s="191"/>
      <c r="G2" s="191"/>
      <c r="H2" s="191"/>
      <c r="I2" s="191"/>
      <c r="J2" s="191"/>
      <c r="K2" s="191"/>
    </row>
    <row r="3" spans="1:11" x14ac:dyDescent="0.2">
      <c r="A3" s="192" t="s">
        <v>388</v>
      </c>
      <c r="B3" s="193"/>
      <c r="C3" s="193"/>
      <c r="D3" s="193"/>
      <c r="E3" s="193"/>
      <c r="F3" s="193"/>
      <c r="G3" s="193"/>
      <c r="H3" s="193"/>
      <c r="I3" s="193"/>
      <c r="J3" s="193"/>
      <c r="K3" s="194"/>
    </row>
    <row r="4" spans="1:11" ht="33.75" x14ac:dyDescent="0.2">
      <c r="A4" s="195" t="s">
        <v>131</v>
      </c>
      <c r="B4" s="196"/>
      <c r="C4" s="196"/>
      <c r="D4" s="196"/>
      <c r="E4" s="196"/>
      <c r="F4" s="196"/>
      <c r="G4" s="196"/>
      <c r="H4" s="197"/>
      <c r="I4" s="52" t="s">
        <v>132</v>
      </c>
      <c r="J4" s="53" t="s">
        <v>133</v>
      </c>
      <c r="K4" s="54" t="s">
        <v>134</v>
      </c>
    </row>
    <row r="5" spans="1:11" x14ac:dyDescent="0.2">
      <c r="A5" s="180">
        <v>1</v>
      </c>
      <c r="B5" s="180"/>
      <c r="C5" s="180"/>
      <c r="D5" s="180"/>
      <c r="E5" s="180"/>
      <c r="F5" s="180"/>
      <c r="G5" s="180"/>
      <c r="H5" s="180"/>
      <c r="I5" s="51">
        <v>2</v>
      </c>
      <c r="J5" s="50">
        <v>3</v>
      </c>
      <c r="K5" s="50">
        <v>4</v>
      </c>
    </row>
    <row r="6" spans="1:11" x14ac:dyDescent="0.2">
      <c r="A6" s="181" t="s">
        <v>234</v>
      </c>
      <c r="B6" s="182"/>
      <c r="C6" s="182"/>
      <c r="D6" s="182"/>
      <c r="E6" s="182"/>
      <c r="F6" s="182"/>
      <c r="G6" s="182"/>
      <c r="H6" s="182"/>
      <c r="I6" s="182"/>
      <c r="J6" s="182"/>
      <c r="K6" s="183"/>
    </row>
    <row r="7" spans="1:11" x14ac:dyDescent="0.2">
      <c r="A7" s="184" t="s">
        <v>135</v>
      </c>
      <c r="B7" s="185"/>
      <c r="C7" s="185"/>
      <c r="D7" s="185"/>
      <c r="E7" s="185"/>
      <c r="F7" s="185"/>
      <c r="G7" s="185"/>
      <c r="H7" s="186"/>
      <c r="I7" s="3">
        <v>1</v>
      </c>
      <c r="J7" s="6"/>
      <c r="K7" s="6"/>
    </row>
    <row r="8" spans="1:11" x14ac:dyDescent="0.2">
      <c r="A8" s="187" t="s">
        <v>136</v>
      </c>
      <c r="B8" s="188"/>
      <c r="C8" s="188"/>
      <c r="D8" s="188"/>
      <c r="E8" s="188"/>
      <c r="F8" s="188"/>
      <c r="G8" s="188"/>
      <c r="H8" s="189"/>
      <c r="I8" s="1">
        <v>2</v>
      </c>
      <c r="J8" s="48">
        <f>J9+J16+J26+J35+J39</f>
        <v>2056625198</v>
      </c>
      <c r="K8" s="48">
        <f>K9+K16+K26+K35+K39</f>
        <v>2010846797</v>
      </c>
    </row>
    <row r="9" spans="1:11" x14ac:dyDescent="0.2">
      <c r="A9" s="198" t="s">
        <v>137</v>
      </c>
      <c r="B9" s="199"/>
      <c r="C9" s="199"/>
      <c r="D9" s="199"/>
      <c r="E9" s="199"/>
      <c r="F9" s="199"/>
      <c r="G9" s="199"/>
      <c r="H9" s="200"/>
      <c r="I9" s="1">
        <v>3</v>
      </c>
      <c r="J9" s="48">
        <f>SUM(J10:J15)</f>
        <v>352332661</v>
      </c>
      <c r="K9" s="48">
        <f>SUM(K10:K15)</f>
        <v>347477753</v>
      </c>
    </row>
    <row r="10" spans="1:11" x14ac:dyDescent="0.2">
      <c r="A10" s="198" t="s">
        <v>138</v>
      </c>
      <c r="B10" s="199"/>
      <c r="C10" s="199"/>
      <c r="D10" s="199"/>
      <c r="E10" s="199"/>
      <c r="F10" s="199"/>
      <c r="G10" s="199"/>
      <c r="H10" s="200"/>
      <c r="I10" s="1">
        <v>4</v>
      </c>
      <c r="J10" s="7">
        <v>4235380</v>
      </c>
      <c r="K10" s="7">
        <v>4008195</v>
      </c>
    </row>
    <row r="11" spans="1:11" x14ac:dyDescent="0.2">
      <c r="A11" s="198" t="s">
        <v>139</v>
      </c>
      <c r="B11" s="199"/>
      <c r="C11" s="199"/>
      <c r="D11" s="199"/>
      <c r="E11" s="199"/>
      <c r="F11" s="199"/>
      <c r="G11" s="199"/>
      <c r="H11" s="200"/>
      <c r="I11" s="1">
        <v>5</v>
      </c>
      <c r="J11" s="7">
        <v>285308114</v>
      </c>
      <c r="K11" s="7">
        <v>278027132</v>
      </c>
    </row>
    <row r="12" spans="1:11" x14ac:dyDescent="0.2">
      <c r="A12" s="198" t="s">
        <v>21</v>
      </c>
      <c r="B12" s="199"/>
      <c r="C12" s="199"/>
      <c r="D12" s="199"/>
      <c r="E12" s="199"/>
      <c r="F12" s="199"/>
      <c r="G12" s="199"/>
      <c r="H12" s="200"/>
      <c r="I12" s="1">
        <v>6</v>
      </c>
      <c r="J12" s="7">
        <v>44293000</v>
      </c>
      <c r="K12" s="7">
        <v>44293000</v>
      </c>
    </row>
    <row r="13" spans="1:11" x14ac:dyDescent="0.2">
      <c r="A13" s="198" t="s">
        <v>140</v>
      </c>
      <c r="B13" s="199"/>
      <c r="C13" s="199"/>
      <c r="D13" s="199"/>
      <c r="E13" s="199"/>
      <c r="F13" s="199"/>
      <c r="G13" s="199"/>
      <c r="H13" s="200"/>
      <c r="I13" s="1">
        <v>7</v>
      </c>
      <c r="J13" s="7">
        <v>0</v>
      </c>
      <c r="K13" s="7">
        <v>0</v>
      </c>
    </row>
    <row r="14" spans="1:11" x14ac:dyDescent="0.2">
      <c r="A14" s="198" t="s">
        <v>141</v>
      </c>
      <c r="B14" s="199"/>
      <c r="C14" s="199"/>
      <c r="D14" s="199"/>
      <c r="E14" s="199"/>
      <c r="F14" s="199"/>
      <c r="G14" s="199"/>
      <c r="H14" s="200"/>
      <c r="I14" s="1">
        <v>8</v>
      </c>
      <c r="J14" s="7">
        <v>18496167</v>
      </c>
      <c r="K14" s="7">
        <v>21149426</v>
      </c>
    </row>
    <row r="15" spans="1:11" x14ac:dyDescent="0.2">
      <c r="A15" s="198" t="s">
        <v>142</v>
      </c>
      <c r="B15" s="199"/>
      <c r="C15" s="199"/>
      <c r="D15" s="199"/>
      <c r="E15" s="199"/>
      <c r="F15" s="199"/>
      <c r="G15" s="199"/>
      <c r="H15" s="200"/>
      <c r="I15" s="1">
        <v>9</v>
      </c>
      <c r="J15" s="7">
        <v>0</v>
      </c>
      <c r="K15" s="7">
        <v>0</v>
      </c>
    </row>
    <row r="16" spans="1:11" x14ac:dyDescent="0.2">
      <c r="A16" s="198" t="s">
        <v>143</v>
      </c>
      <c r="B16" s="199"/>
      <c r="C16" s="199"/>
      <c r="D16" s="199"/>
      <c r="E16" s="199"/>
      <c r="F16" s="199"/>
      <c r="G16" s="199"/>
      <c r="H16" s="200"/>
      <c r="I16" s="1">
        <v>10</v>
      </c>
      <c r="J16" s="48">
        <f>SUM(J17:J25)</f>
        <v>1642820313</v>
      </c>
      <c r="K16" s="48">
        <f>SUM(K17:K25)</f>
        <v>1603222703</v>
      </c>
    </row>
    <row r="17" spans="1:11" x14ac:dyDescent="0.2">
      <c r="A17" s="198" t="s">
        <v>144</v>
      </c>
      <c r="B17" s="199"/>
      <c r="C17" s="199"/>
      <c r="D17" s="199"/>
      <c r="E17" s="199"/>
      <c r="F17" s="199"/>
      <c r="G17" s="199"/>
      <c r="H17" s="200"/>
      <c r="I17" s="1">
        <v>11</v>
      </c>
      <c r="J17" s="7">
        <v>176061299</v>
      </c>
      <c r="K17" s="7">
        <v>176055454</v>
      </c>
    </row>
    <row r="18" spans="1:11" x14ac:dyDescent="0.2">
      <c r="A18" s="198" t="s">
        <v>145</v>
      </c>
      <c r="B18" s="199"/>
      <c r="C18" s="199"/>
      <c r="D18" s="199"/>
      <c r="E18" s="199"/>
      <c r="F18" s="199"/>
      <c r="G18" s="199"/>
      <c r="H18" s="200"/>
      <c r="I18" s="1">
        <v>12</v>
      </c>
      <c r="J18" s="7">
        <v>966278616</v>
      </c>
      <c r="K18" s="7">
        <v>942566379</v>
      </c>
    </row>
    <row r="19" spans="1:11" x14ac:dyDescent="0.2">
      <c r="A19" s="198" t="s">
        <v>146</v>
      </c>
      <c r="B19" s="199"/>
      <c r="C19" s="199"/>
      <c r="D19" s="199"/>
      <c r="E19" s="199"/>
      <c r="F19" s="199"/>
      <c r="G19" s="199"/>
      <c r="H19" s="200"/>
      <c r="I19" s="1">
        <v>13</v>
      </c>
      <c r="J19" s="7">
        <v>418780995</v>
      </c>
      <c r="K19" s="7">
        <v>405256144</v>
      </c>
    </row>
    <row r="20" spans="1:11" x14ac:dyDescent="0.2">
      <c r="A20" s="198" t="s">
        <v>147</v>
      </c>
      <c r="B20" s="199"/>
      <c r="C20" s="199"/>
      <c r="D20" s="199"/>
      <c r="E20" s="199"/>
      <c r="F20" s="199"/>
      <c r="G20" s="199"/>
      <c r="H20" s="200"/>
      <c r="I20" s="1">
        <v>14</v>
      </c>
      <c r="J20" s="7">
        <v>23292232</v>
      </c>
      <c r="K20" s="7">
        <v>22795225</v>
      </c>
    </row>
    <row r="21" spans="1:11" x14ac:dyDescent="0.2">
      <c r="A21" s="198" t="s">
        <v>148</v>
      </c>
      <c r="B21" s="199"/>
      <c r="C21" s="199"/>
      <c r="D21" s="199"/>
      <c r="E21" s="199"/>
      <c r="F21" s="199"/>
      <c r="G21" s="199"/>
      <c r="H21" s="200"/>
      <c r="I21" s="1">
        <v>15</v>
      </c>
      <c r="J21" s="7">
        <v>0</v>
      </c>
      <c r="K21" s="7">
        <v>0</v>
      </c>
    </row>
    <row r="22" spans="1:11" x14ac:dyDescent="0.2">
      <c r="A22" s="198" t="s">
        <v>149</v>
      </c>
      <c r="B22" s="199"/>
      <c r="C22" s="199"/>
      <c r="D22" s="199"/>
      <c r="E22" s="199"/>
      <c r="F22" s="199"/>
      <c r="G22" s="199"/>
      <c r="H22" s="200"/>
      <c r="I22" s="1">
        <v>16</v>
      </c>
      <c r="J22" s="7">
        <v>5361777</v>
      </c>
      <c r="K22" s="7">
        <v>5703274</v>
      </c>
    </row>
    <row r="23" spans="1:11" x14ac:dyDescent="0.2">
      <c r="A23" s="198" t="s">
        <v>150</v>
      </c>
      <c r="B23" s="199"/>
      <c r="C23" s="199"/>
      <c r="D23" s="199"/>
      <c r="E23" s="199"/>
      <c r="F23" s="199"/>
      <c r="G23" s="199"/>
      <c r="H23" s="200"/>
      <c r="I23" s="1">
        <v>17</v>
      </c>
      <c r="J23" s="7">
        <v>49188929</v>
      </c>
      <c r="K23" s="7">
        <v>46997234</v>
      </c>
    </row>
    <row r="24" spans="1:11" x14ac:dyDescent="0.2">
      <c r="A24" s="198" t="s">
        <v>151</v>
      </c>
      <c r="B24" s="199"/>
      <c r="C24" s="199"/>
      <c r="D24" s="199"/>
      <c r="E24" s="199"/>
      <c r="F24" s="199"/>
      <c r="G24" s="199"/>
      <c r="H24" s="200"/>
      <c r="I24" s="1">
        <v>18</v>
      </c>
      <c r="J24" s="7">
        <v>3856465</v>
      </c>
      <c r="K24" s="7">
        <v>3848993</v>
      </c>
    </row>
    <row r="25" spans="1:11" x14ac:dyDescent="0.2">
      <c r="A25" s="198" t="s">
        <v>152</v>
      </c>
      <c r="B25" s="199"/>
      <c r="C25" s="199"/>
      <c r="D25" s="199"/>
      <c r="E25" s="199"/>
      <c r="F25" s="199"/>
      <c r="G25" s="199"/>
      <c r="H25" s="200"/>
      <c r="I25" s="1">
        <v>19</v>
      </c>
      <c r="J25" s="7">
        <v>0</v>
      </c>
      <c r="K25" s="7">
        <v>0</v>
      </c>
    </row>
    <row r="26" spans="1:11" x14ac:dyDescent="0.2">
      <c r="A26" s="198" t="s">
        <v>153</v>
      </c>
      <c r="B26" s="199"/>
      <c r="C26" s="199"/>
      <c r="D26" s="199"/>
      <c r="E26" s="199"/>
      <c r="F26" s="199"/>
      <c r="G26" s="199"/>
      <c r="H26" s="200"/>
      <c r="I26" s="1">
        <v>20</v>
      </c>
      <c r="J26" s="48">
        <f>SUM(J27:J34)</f>
        <v>9142431</v>
      </c>
      <c r="K26" s="48">
        <f>SUM(K27:K34)</f>
        <v>6957769</v>
      </c>
    </row>
    <row r="27" spans="1:11" x14ac:dyDescent="0.2">
      <c r="A27" s="198" t="s">
        <v>154</v>
      </c>
      <c r="B27" s="199"/>
      <c r="C27" s="199"/>
      <c r="D27" s="199"/>
      <c r="E27" s="199"/>
      <c r="F27" s="199"/>
      <c r="G27" s="199"/>
      <c r="H27" s="200"/>
      <c r="I27" s="1">
        <v>21</v>
      </c>
      <c r="J27" s="7">
        <v>0</v>
      </c>
      <c r="K27" s="7">
        <v>0</v>
      </c>
    </row>
    <row r="28" spans="1:11" x14ac:dyDescent="0.2">
      <c r="A28" s="198" t="s">
        <v>155</v>
      </c>
      <c r="B28" s="199"/>
      <c r="C28" s="199"/>
      <c r="D28" s="199"/>
      <c r="E28" s="199"/>
      <c r="F28" s="199"/>
      <c r="G28" s="199"/>
      <c r="H28" s="200"/>
      <c r="I28" s="1">
        <v>22</v>
      </c>
      <c r="J28" s="7">
        <v>0</v>
      </c>
      <c r="K28" s="7">
        <v>0</v>
      </c>
    </row>
    <row r="29" spans="1:11" x14ac:dyDescent="0.2">
      <c r="A29" s="198" t="s">
        <v>156</v>
      </c>
      <c r="B29" s="199"/>
      <c r="C29" s="199"/>
      <c r="D29" s="199"/>
      <c r="E29" s="199"/>
      <c r="F29" s="199"/>
      <c r="G29" s="199"/>
      <c r="H29" s="200"/>
      <c r="I29" s="1">
        <v>23</v>
      </c>
      <c r="J29" s="7">
        <v>330000</v>
      </c>
      <c r="K29" s="7">
        <v>330000</v>
      </c>
    </row>
    <row r="30" spans="1:11" x14ac:dyDescent="0.2">
      <c r="A30" s="198" t="s">
        <v>157</v>
      </c>
      <c r="B30" s="199"/>
      <c r="C30" s="199"/>
      <c r="D30" s="199"/>
      <c r="E30" s="199"/>
      <c r="F30" s="199"/>
      <c r="G30" s="199"/>
      <c r="H30" s="200"/>
      <c r="I30" s="1">
        <v>24</v>
      </c>
      <c r="J30" s="7">
        <v>0</v>
      </c>
      <c r="K30" s="7">
        <v>0</v>
      </c>
    </row>
    <row r="31" spans="1:11" x14ac:dyDescent="0.2">
      <c r="A31" s="198" t="s">
        <v>158</v>
      </c>
      <c r="B31" s="199"/>
      <c r="C31" s="199"/>
      <c r="D31" s="199"/>
      <c r="E31" s="199"/>
      <c r="F31" s="199"/>
      <c r="G31" s="199"/>
      <c r="H31" s="200"/>
      <c r="I31" s="1">
        <v>25</v>
      </c>
      <c r="J31" s="7">
        <v>1274116</v>
      </c>
      <c r="K31" s="7">
        <v>1272199</v>
      </c>
    </row>
    <row r="32" spans="1:11" x14ac:dyDescent="0.2">
      <c r="A32" s="198" t="s">
        <v>159</v>
      </c>
      <c r="B32" s="199"/>
      <c r="C32" s="199"/>
      <c r="D32" s="199"/>
      <c r="E32" s="199"/>
      <c r="F32" s="199"/>
      <c r="G32" s="199"/>
      <c r="H32" s="200"/>
      <c r="I32" s="1">
        <v>26</v>
      </c>
      <c r="J32" s="7">
        <v>7538295</v>
      </c>
      <c r="K32" s="7">
        <v>5355570</v>
      </c>
    </row>
    <row r="33" spans="1:11" x14ac:dyDescent="0.2">
      <c r="A33" s="198" t="s">
        <v>160</v>
      </c>
      <c r="B33" s="199"/>
      <c r="C33" s="199"/>
      <c r="D33" s="199"/>
      <c r="E33" s="199"/>
      <c r="F33" s="199"/>
      <c r="G33" s="199"/>
      <c r="H33" s="200"/>
      <c r="I33" s="1">
        <v>27</v>
      </c>
      <c r="J33" s="7">
        <v>20</v>
      </c>
      <c r="K33" s="7">
        <v>0</v>
      </c>
    </row>
    <row r="34" spans="1:11" x14ac:dyDescent="0.2">
      <c r="A34" s="198" t="s">
        <v>161</v>
      </c>
      <c r="B34" s="199"/>
      <c r="C34" s="199"/>
      <c r="D34" s="199"/>
      <c r="E34" s="199"/>
      <c r="F34" s="199"/>
      <c r="G34" s="199"/>
      <c r="H34" s="200"/>
      <c r="I34" s="1">
        <v>28</v>
      </c>
      <c r="J34" s="7">
        <v>0</v>
      </c>
      <c r="K34" s="7">
        <v>0</v>
      </c>
    </row>
    <row r="35" spans="1:11" x14ac:dyDescent="0.2">
      <c r="A35" s="198" t="s">
        <v>162</v>
      </c>
      <c r="B35" s="199"/>
      <c r="C35" s="199"/>
      <c r="D35" s="199"/>
      <c r="E35" s="199"/>
      <c r="F35" s="199"/>
      <c r="G35" s="199"/>
      <c r="H35" s="200"/>
      <c r="I35" s="1">
        <v>29</v>
      </c>
      <c r="J35" s="48">
        <f>SUM(J36:J38)</f>
        <v>0</v>
      </c>
      <c r="K35" s="48">
        <f>SUM(K36:K38)</f>
        <v>0</v>
      </c>
    </row>
    <row r="36" spans="1:11" x14ac:dyDescent="0.2">
      <c r="A36" s="198" t="s">
        <v>163</v>
      </c>
      <c r="B36" s="199"/>
      <c r="C36" s="199"/>
      <c r="D36" s="199"/>
      <c r="E36" s="199"/>
      <c r="F36" s="199"/>
      <c r="G36" s="199"/>
      <c r="H36" s="200"/>
      <c r="I36" s="1">
        <v>30</v>
      </c>
      <c r="J36" s="7">
        <v>0</v>
      </c>
      <c r="K36" s="7">
        <v>0</v>
      </c>
    </row>
    <row r="37" spans="1:11" x14ac:dyDescent="0.2">
      <c r="A37" s="198" t="s">
        <v>164</v>
      </c>
      <c r="B37" s="199"/>
      <c r="C37" s="199"/>
      <c r="D37" s="199"/>
      <c r="E37" s="199"/>
      <c r="F37" s="199"/>
      <c r="G37" s="199"/>
      <c r="H37" s="200"/>
      <c r="I37" s="1">
        <v>31</v>
      </c>
      <c r="J37" s="7">
        <v>0</v>
      </c>
      <c r="K37" s="7">
        <v>0</v>
      </c>
    </row>
    <row r="38" spans="1:11" x14ac:dyDescent="0.2">
      <c r="A38" s="198" t="s">
        <v>165</v>
      </c>
      <c r="B38" s="199"/>
      <c r="C38" s="199"/>
      <c r="D38" s="199"/>
      <c r="E38" s="199"/>
      <c r="F38" s="199"/>
      <c r="G38" s="199"/>
      <c r="H38" s="200"/>
      <c r="I38" s="1">
        <v>32</v>
      </c>
      <c r="J38" s="7">
        <v>0</v>
      </c>
      <c r="K38" s="7">
        <v>0</v>
      </c>
    </row>
    <row r="39" spans="1:11" x14ac:dyDescent="0.2">
      <c r="A39" s="198" t="s">
        <v>166</v>
      </c>
      <c r="B39" s="199"/>
      <c r="C39" s="199"/>
      <c r="D39" s="199"/>
      <c r="E39" s="199"/>
      <c r="F39" s="199"/>
      <c r="G39" s="199"/>
      <c r="H39" s="200"/>
      <c r="I39" s="1">
        <v>33</v>
      </c>
      <c r="J39" s="7">
        <v>52329793</v>
      </c>
      <c r="K39" s="7">
        <v>53188572</v>
      </c>
    </row>
    <row r="40" spans="1:11" x14ac:dyDescent="0.2">
      <c r="A40" s="187" t="s">
        <v>167</v>
      </c>
      <c r="B40" s="188"/>
      <c r="C40" s="188"/>
      <c r="D40" s="188"/>
      <c r="E40" s="188"/>
      <c r="F40" s="188"/>
      <c r="G40" s="188"/>
      <c r="H40" s="189"/>
      <c r="I40" s="1">
        <v>34</v>
      </c>
      <c r="J40" s="48">
        <f>J41+J49+J56+J64</f>
        <v>1933337889</v>
      </c>
      <c r="K40" s="48">
        <f>K41+K49+K56+K64</f>
        <v>1934103847</v>
      </c>
    </row>
    <row r="41" spans="1:11" x14ac:dyDescent="0.2">
      <c r="A41" s="198" t="s">
        <v>168</v>
      </c>
      <c r="B41" s="199"/>
      <c r="C41" s="199"/>
      <c r="D41" s="199"/>
      <c r="E41" s="199"/>
      <c r="F41" s="199"/>
      <c r="G41" s="199"/>
      <c r="H41" s="200"/>
      <c r="I41" s="1">
        <v>35</v>
      </c>
      <c r="J41" s="48">
        <f>SUM(J42:J48)</f>
        <v>692093776</v>
      </c>
      <c r="K41" s="48">
        <f>SUM(K42:K48)</f>
        <v>704027977</v>
      </c>
    </row>
    <row r="42" spans="1:11" x14ac:dyDescent="0.2">
      <c r="A42" s="198" t="s">
        <v>169</v>
      </c>
      <c r="B42" s="199"/>
      <c r="C42" s="199"/>
      <c r="D42" s="199"/>
      <c r="E42" s="199"/>
      <c r="F42" s="199"/>
      <c r="G42" s="199"/>
      <c r="H42" s="200"/>
      <c r="I42" s="1">
        <v>36</v>
      </c>
      <c r="J42" s="7">
        <v>222393816</v>
      </c>
      <c r="K42" s="7">
        <v>220581598</v>
      </c>
    </row>
    <row r="43" spans="1:11" x14ac:dyDescent="0.2">
      <c r="A43" s="198" t="s">
        <v>170</v>
      </c>
      <c r="B43" s="199"/>
      <c r="C43" s="199"/>
      <c r="D43" s="199"/>
      <c r="E43" s="199"/>
      <c r="F43" s="199"/>
      <c r="G43" s="199"/>
      <c r="H43" s="200"/>
      <c r="I43" s="1">
        <v>37</v>
      </c>
      <c r="J43" s="7">
        <v>36289847</v>
      </c>
      <c r="K43" s="7">
        <v>35474738</v>
      </c>
    </row>
    <row r="44" spans="1:11" x14ac:dyDescent="0.2">
      <c r="A44" s="198" t="s">
        <v>171</v>
      </c>
      <c r="B44" s="199"/>
      <c r="C44" s="199"/>
      <c r="D44" s="199"/>
      <c r="E44" s="199"/>
      <c r="F44" s="199"/>
      <c r="G44" s="199"/>
      <c r="H44" s="200"/>
      <c r="I44" s="1">
        <v>38</v>
      </c>
      <c r="J44" s="7">
        <v>246637351</v>
      </c>
      <c r="K44" s="7">
        <v>264680892</v>
      </c>
    </row>
    <row r="45" spans="1:11" x14ac:dyDescent="0.2">
      <c r="A45" s="198" t="s">
        <v>172</v>
      </c>
      <c r="B45" s="199"/>
      <c r="C45" s="199"/>
      <c r="D45" s="199"/>
      <c r="E45" s="199"/>
      <c r="F45" s="199"/>
      <c r="G45" s="199"/>
      <c r="H45" s="200"/>
      <c r="I45" s="1">
        <v>39</v>
      </c>
      <c r="J45" s="7">
        <v>186772762</v>
      </c>
      <c r="K45" s="7">
        <v>183290749</v>
      </c>
    </row>
    <row r="46" spans="1:11" x14ac:dyDescent="0.2">
      <c r="A46" s="198" t="s">
        <v>173</v>
      </c>
      <c r="B46" s="199"/>
      <c r="C46" s="199"/>
      <c r="D46" s="199"/>
      <c r="E46" s="199"/>
      <c r="F46" s="199"/>
      <c r="G46" s="199"/>
      <c r="H46" s="200"/>
      <c r="I46" s="1">
        <v>40</v>
      </c>
      <c r="J46" s="7">
        <v>0</v>
      </c>
      <c r="K46" s="7"/>
    </row>
    <row r="47" spans="1:11" x14ac:dyDescent="0.2">
      <c r="A47" s="198" t="s">
        <v>174</v>
      </c>
      <c r="B47" s="199"/>
      <c r="C47" s="199"/>
      <c r="D47" s="199"/>
      <c r="E47" s="199"/>
      <c r="F47" s="199"/>
      <c r="G47" s="199"/>
      <c r="H47" s="200"/>
      <c r="I47" s="1">
        <v>41</v>
      </c>
      <c r="J47" s="7">
        <v>0</v>
      </c>
      <c r="K47" s="7"/>
    </row>
    <row r="48" spans="1:11" x14ac:dyDescent="0.2">
      <c r="A48" s="198" t="s">
        <v>175</v>
      </c>
      <c r="B48" s="199"/>
      <c r="C48" s="199"/>
      <c r="D48" s="199"/>
      <c r="E48" s="199"/>
      <c r="F48" s="199"/>
      <c r="G48" s="199"/>
      <c r="H48" s="200"/>
      <c r="I48" s="1">
        <v>42</v>
      </c>
      <c r="J48" s="7">
        <v>0</v>
      </c>
      <c r="K48" s="7"/>
    </row>
    <row r="49" spans="1:11" x14ac:dyDescent="0.2">
      <c r="A49" s="198" t="s">
        <v>176</v>
      </c>
      <c r="B49" s="199"/>
      <c r="C49" s="199"/>
      <c r="D49" s="199"/>
      <c r="E49" s="199"/>
      <c r="F49" s="199"/>
      <c r="G49" s="199"/>
      <c r="H49" s="200"/>
      <c r="I49" s="1">
        <v>43</v>
      </c>
      <c r="J49" s="48">
        <f>SUM(J50:J55)</f>
        <v>991603792</v>
      </c>
      <c r="K49" s="48">
        <f>SUM(K50:K55)</f>
        <v>1025728507</v>
      </c>
    </row>
    <row r="50" spans="1:11" x14ac:dyDescent="0.2">
      <c r="A50" s="198" t="s">
        <v>177</v>
      </c>
      <c r="B50" s="199"/>
      <c r="C50" s="199"/>
      <c r="D50" s="199"/>
      <c r="E50" s="199"/>
      <c r="F50" s="199"/>
      <c r="G50" s="199"/>
      <c r="H50" s="200"/>
      <c r="I50" s="1">
        <v>44</v>
      </c>
      <c r="J50" s="7">
        <v>0</v>
      </c>
      <c r="K50" s="7">
        <v>0</v>
      </c>
    </row>
    <row r="51" spans="1:11" x14ac:dyDescent="0.2">
      <c r="A51" s="198" t="s">
        <v>178</v>
      </c>
      <c r="B51" s="199"/>
      <c r="C51" s="199"/>
      <c r="D51" s="199"/>
      <c r="E51" s="199"/>
      <c r="F51" s="199"/>
      <c r="G51" s="199"/>
      <c r="H51" s="200"/>
      <c r="I51" s="1">
        <v>45</v>
      </c>
      <c r="J51" s="7">
        <v>946272822</v>
      </c>
      <c r="K51" s="7">
        <v>991796376</v>
      </c>
    </row>
    <row r="52" spans="1:11" x14ac:dyDescent="0.2">
      <c r="A52" s="198" t="s">
        <v>179</v>
      </c>
      <c r="B52" s="199"/>
      <c r="C52" s="199"/>
      <c r="D52" s="199"/>
      <c r="E52" s="199"/>
      <c r="F52" s="199"/>
      <c r="G52" s="199"/>
      <c r="H52" s="200"/>
      <c r="I52" s="1">
        <v>46</v>
      </c>
      <c r="J52" s="7">
        <v>0</v>
      </c>
      <c r="K52" s="7">
        <v>0</v>
      </c>
    </row>
    <row r="53" spans="1:11" x14ac:dyDescent="0.2">
      <c r="A53" s="198" t="s">
        <v>180</v>
      </c>
      <c r="B53" s="199"/>
      <c r="C53" s="199"/>
      <c r="D53" s="199"/>
      <c r="E53" s="199"/>
      <c r="F53" s="199"/>
      <c r="G53" s="199"/>
      <c r="H53" s="200"/>
      <c r="I53" s="1">
        <v>47</v>
      </c>
      <c r="J53" s="7">
        <v>2518619</v>
      </c>
      <c r="K53" s="7">
        <v>2080311</v>
      </c>
    </row>
    <row r="54" spans="1:11" x14ac:dyDescent="0.2">
      <c r="A54" s="198" t="s">
        <v>181</v>
      </c>
      <c r="B54" s="199"/>
      <c r="C54" s="199"/>
      <c r="D54" s="199"/>
      <c r="E54" s="199"/>
      <c r="F54" s="199"/>
      <c r="G54" s="199"/>
      <c r="H54" s="200"/>
      <c r="I54" s="1">
        <v>48</v>
      </c>
      <c r="J54" s="7">
        <v>34687811</v>
      </c>
      <c r="K54" s="7">
        <v>22505016</v>
      </c>
    </row>
    <row r="55" spans="1:11" x14ac:dyDescent="0.2">
      <c r="A55" s="198" t="s">
        <v>182</v>
      </c>
      <c r="B55" s="199"/>
      <c r="C55" s="199"/>
      <c r="D55" s="199"/>
      <c r="E55" s="199"/>
      <c r="F55" s="199"/>
      <c r="G55" s="199"/>
      <c r="H55" s="200"/>
      <c r="I55" s="1">
        <v>49</v>
      </c>
      <c r="J55" s="7">
        <v>8124540</v>
      </c>
      <c r="K55" s="7">
        <v>9346804</v>
      </c>
    </row>
    <row r="56" spans="1:11" x14ac:dyDescent="0.2">
      <c r="A56" s="198" t="s">
        <v>183</v>
      </c>
      <c r="B56" s="199"/>
      <c r="C56" s="199"/>
      <c r="D56" s="199"/>
      <c r="E56" s="199"/>
      <c r="F56" s="199"/>
      <c r="G56" s="199"/>
      <c r="H56" s="200"/>
      <c r="I56" s="1">
        <v>50</v>
      </c>
      <c r="J56" s="48">
        <f>SUM(J57:J63)</f>
        <v>97276862</v>
      </c>
      <c r="K56" s="48">
        <f>SUM(K57:K63)</f>
        <v>68267803</v>
      </c>
    </row>
    <row r="57" spans="1:11" x14ac:dyDescent="0.2">
      <c r="A57" s="198" t="s">
        <v>184</v>
      </c>
      <c r="B57" s="199"/>
      <c r="C57" s="199"/>
      <c r="D57" s="199"/>
      <c r="E57" s="199"/>
      <c r="F57" s="199"/>
      <c r="G57" s="199"/>
      <c r="H57" s="200"/>
      <c r="I57" s="1">
        <v>51</v>
      </c>
      <c r="J57" s="7">
        <v>0</v>
      </c>
      <c r="K57" s="7">
        <v>0</v>
      </c>
    </row>
    <row r="58" spans="1:11" x14ac:dyDescent="0.2">
      <c r="A58" s="198" t="s">
        <v>185</v>
      </c>
      <c r="B58" s="199"/>
      <c r="C58" s="199"/>
      <c r="D58" s="199"/>
      <c r="E58" s="199"/>
      <c r="F58" s="199"/>
      <c r="G58" s="199"/>
      <c r="H58" s="200"/>
      <c r="I58" s="1">
        <v>52</v>
      </c>
      <c r="J58" s="7">
        <v>0</v>
      </c>
      <c r="K58" s="7">
        <v>0</v>
      </c>
    </row>
    <row r="59" spans="1:11" x14ac:dyDescent="0.2">
      <c r="A59" s="198" t="s">
        <v>186</v>
      </c>
      <c r="B59" s="199"/>
      <c r="C59" s="199"/>
      <c r="D59" s="199"/>
      <c r="E59" s="199"/>
      <c r="F59" s="199"/>
      <c r="G59" s="199"/>
      <c r="H59" s="200"/>
      <c r="I59" s="1">
        <v>53</v>
      </c>
      <c r="J59" s="7">
        <v>0</v>
      </c>
      <c r="K59" s="7">
        <v>0</v>
      </c>
    </row>
    <row r="60" spans="1:11" x14ac:dyDescent="0.2">
      <c r="A60" s="198" t="s">
        <v>157</v>
      </c>
      <c r="B60" s="199"/>
      <c r="C60" s="199"/>
      <c r="D60" s="199"/>
      <c r="E60" s="199"/>
      <c r="F60" s="199"/>
      <c r="G60" s="199"/>
      <c r="H60" s="200"/>
      <c r="I60" s="1">
        <v>54</v>
      </c>
      <c r="J60" s="7">
        <v>0</v>
      </c>
      <c r="K60" s="7">
        <v>0</v>
      </c>
    </row>
    <row r="61" spans="1:11" x14ac:dyDescent="0.2">
      <c r="A61" s="198" t="s">
        <v>158</v>
      </c>
      <c r="B61" s="199"/>
      <c r="C61" s="199"/>
      <c r="D61" s="199"/>
      <c r="E61" s="199"/>
      <c r="F61" s="199"/>
      <c r="G61" s="199"/>
      <c r="H61" s="200"/>
      <c r="I61" s="1">
        <v>55</v>
      </c>
      <c r="J61" s="7">
        <v>41935216</v>
      </c>
      <c r="K61" s="7">
        <v>12361838</v>
      </c>
    </row>
    <row r="62" spans="1:11" x14ac:dyDescent="0.2">
      <c r="A62" s="198" t="s">
        <v>187</v>
      </c>
      <c r="B62" s="199"/>
      <c r="C62" s="199"/>
      <c r="D62" s="199"/>
      <c r="E62" s="199"/>
      <c r="F62" s="199"/>
      <c r="G62" s="199"/>
      <c r="H62" s="200"/>
      <c r="I62" s="1">
        <v>56</v>
      </c>
      <c r="J62" s="7">
        <v>46170596</v>
      </c>
      <c r="K62" s="7">
        <v>46052691</v>
      </c>
    </row>
    <row r="63" spans="1:11" x14ac:dyDescent="0.2">
      <c r="A63" s="198" t="s">
        <v>188</v>
      </c>
      <c r="B63" s="199"/>
      <c r="C63" s="199"/>
      <c r="D63" s="199"/>
      <c r="E63" s="199"/>
      <c r="F63" s="199"/>
      <c r="G63" s="199"/>
      <c r="H63" s="200"/>
      <c r="I63" s="1">
        <v>57</v>
      </c>
      <c r="J63" s="7">
        <v>9171050</v>
      </c>
      <c r="K63" s="7">
        <v>9853274</v>
      </c>
    </row>
    <row r="64" spans="1:11" x14ac:dyDescent="0.2">
      <c r="A64" s="198" t="s">
        <v>189</v>
      </c>
      <c r="B64" s="199"/>
      <c r="C64" s="199"/>
      <c r="D64" s="199"/>
      <c r="E64" s="199"/>
      <c r="F64" s="199"/>
      <c r="G64" s="199"/>
      <c r="H64" s="200"/>
      <c r="I64" s="1">
        <v>58</v>
      </c>
      <c r="J64" s="7">
        <v>152363459</v>
      </c>
      <c r="K64" s="7">
        <v>136079560</v>
      </c>
    </row>
    <row r="65" spans="1:11" x14ac:dyDescent="0.2">
      <c r="A65" s="187" t="s">
        <v>190</v>
      </c>
      <c r="B65" s="188"/>
      <c r="C65" s="188"/>
      <c r="D65" s="188"/>
      <c r="E65" s="188"/>
      <c r="F65" s="188"/>
      <c r="G65" s="188"/>
      <c r="H65" s="189"/>
      <c r="I65" s="1">
        <v>59</v>
      </c>
      <c r="J65" s="7">
        <v>18226022</v>
      </c>
      <c r="K65" s="7">
        <v>24512490</v>
      </c>
    </row>
    <row r="66" spans="1:11" x14ac:dyDescent="0.2">
      <c r="A66" s="187" t="s">
        <v>191</v>
      </c>
      <c r="B66" s="188"/>
      <c r="C66" s="188"/>
      <c r="D66" s="188"/>
      <c r="E66" s="188"/>
      <c r="F66" s="188"/>
      <c r="G66" s="188"/>
      <c r="H66" s="189"/>
      <c r="I66" s="1">
        <v>60</v>
      </c>
      <c r="J66" s="48">
        <f>J7+J8+J40+J65</f>
        <v>4008189109</v>
      </c>
      <c r="K66" s="48">
        <f>K7+K8+K40+K65</f>
        <v>3969463134</v>
      </c>
    </row>
    <row r="67" spans="1:11" x14ac:dyDescent="0.2">
      <c r="A67" s="201" t="s">
        <v>192</v>
      </c>
      <c r="B67" s="202"/>
      <c r="C67" s="202"/>
      <c r="D67" s="202"/>
      <c r="E67" s="202"/>
      <c r="F67" s="202"/>
      <c r="G67" s="202"/>
      <c r="H67" s="203"/>
      <c r="I67" s="4">
        <v>61</v>
      </c>
      <c r="J67" s="8">
        <v>807562291</v>
      </c>
      <c r="K67" s="8">
        <v>843173312</v>
      </c>
    </row>
    <row r="68" spans="1:11" x14ac:dyDescent="0.2">
      <c r="A68" s="204" t="s">
        <v>233</v>
      </c>
      <c r="B68" s="205"/>
      <c r="C68" s="205"/>
      <c r="D68" s="205"/>
      <c r="E68" s="205"/>
      <c r="F68" s="205"/>
      <c r="G68" s="205"/>
      <c r="H68" s="205"/>
      <c r="I68" s="205"/>
      <c r="J68" s="205"/>
      <c r="K68" s="206"/>
    </row>
    <row r="69" spans="1:11" x14ac:dyDescent="0.2">
      <c r="A69" s="184" t="s">
        <v>193</v>
      </c>
      <c r="B69" s="185"/>
      <c r="C69" s="185"/>
      <c r="D69" s="185"/>
      <c r="E69" s="185"/>
      <c r="F69" s="185"/>
      <c r="G69" s="185"/>
      <c r="H69" s="186"/>
      <c r="I69" s="3">
        <v>62</v>
      </c>
      <c r="J69" s="49">
        <f>J70+J71+J72+J78+J79+J82+J85</f>
        <v>1634817706</v>
      </c>
      <c r="K69" s="49">
        <f>K70+K71+K72+K78+K79+K82+K85</f>
        <v>1688156960</v>
      </c>
    </row>
    <row r="70" spans="1:11" x14ac:dyDescent="0.2">
      <c r="A70" s="198" t="s">
        <v>194</v>
      </c>
      <c r="B70" s="199"/>
      <c r="C70" s="199"/>
      <c r="D70" s="199"/>
      <c r="E70" s="199"/>
      <c r="F70" s="199"/>
      <c r="G70" s="199"/>
      <c r="H70" s="200"/>
      <c r="I70" s="1">
        <v>63</v>
      </c>
      <c r="J70" s="7">
        <v>1626000900</v>
      </c>
      <c r="K70" s="7">
        <v>1626000900</v>
      </c>
    </row>
    <row r="71" spans="1:11" x14ac:dyDescent="0.2">
      <c r="A71" s="198" t="s">
        <v>195</v>
      </c>
      <c r="B71" s="199"/>
      <c r="C71" s="199"/>
      <c r="D71" s="199"/>
      <c r="E71" s="199"/>
      <c r="F71" s="199"/>
      <c r="G71" s="199"/>
      <c r="H71" s="200"/>
      <c r="I71" s="1">
        <v>64</v>
      </c>
      <c r="J71" s="7">
        <v>22337176</v>
      </c>
      <c r="K71" s="7">
        <v>22337176</v>
      </c>
    </row>
    <row r="72" spans="1:11" x14ac:dyDescent="0.2">
      <c r="A72" s="198" t="s">
        <v>196</v>
      </c>
      <c r="B72" s="199"/>
      <c r="C72" s="199"/>
      <c r="D72" s="199"/>
      <c r="E72" s="199"/>
      <c r="F72" s="199"/>
      <c r="G72" s="199"/>
      <c r="H72" s="200"/>
      <c r="I72" s="1">
        <v>65</v>
      </c>
      <c r="J72" s="48">
        <f>J73+J74-J75+J76+J77</f>
        <v>59331755</v>
      </c>
      <c r="K72" s="48">
        <f>K73+K74-K75+K76+K77</f>
        <v>60681000</v>
      </c>
    </row>
    <row r="73" spans="1:11" x14ac:dyDescent="0.2">
      <c r="A73" s="198" t="s">
        <v>197</v>
      </c>
      <c r="B73" s="199"/>
      <c r="C73" s="199"/>
      <c r="D73" s="199"/>
      <c r="E73" s="199"/>
      <c r="F73" s="199"/>
      <c r="G73" s="199"/>
      <c r="H73" s="200"/>
      <c r="I73" s="1">
        <v>66</v>
      </c>
      <c r="J73" s="7">
        <v>19785012</v>
      </c>
      <c r="K73" s="7">
        <v>19785012</v>
      </c>
    </row>
    <row r="74" spans="1:11" x14ac:dyDescent="0.2">
      <c r="A74" s="198" t="s">
        <v>198</v>
      </c>
      <c r="B74" s="199"/>
      <c r="C74" s="199"/>
      <c r="D74" s="199"/>
      <c r="E74" s="199"/>
      <c r="F74" s="199"/>
      <c r="G74" s="199"/>
      <c r="H74" s="200"/>
      <c r="I74" s="1">
        <v>67</v>
      </c>
      <c r="J74" s="7">
        <v>35344592</v>
      </c>
      <c r="K74" s="7">
        <v>35344592</v>
      </c>
    </row>
    <row r="75" spans="1:11" x14ac:dyDescent="0.2">
      <c r="A75" s="198" t="s">
        <v>199</v>
      </c>
      <c r="B75" s="199"/>
      <c r="C75" s="199"/>
      <c r="D75" s="199"/>
      <c r="E75" s="199"/>
      <c r="F75" s="199"/>
      <c r="G75" s="199"/>
      <c r="H75" s="200"/>
      <c r="I75" s="1">
        <v>68</v>
      </c>
      <c r="J75" s="7">
        <v>67604502</v>
      </c>
      <c r="K75" s="7">
        <v>67604502</v>
      </c>
    </row>
    <row r="76" spans="1:11" x14ac:dyDescent="0.2">
      <c r="A76" s="198" t="s">
        <v>200</v>
      </c>
      <c r="B76" s="199"/>
      <c r="C76" s="199"/>
      <c r="D76" s="199"/>
      <c r="E76" s="199"/>
      <c r="F76" s="199"/>
      <c r="G76" s="199"/>
      <c r="H76" s="200"/>
      <c r="I76" s="1">
        <v>69</v>
      </c>
      <c r="J76" s="7">
        <v>28036954</v>
      </c>
      <c r="K76" s="7">
        <v>30705853</v>
      </c>
    </row>
    <row r="77" spans="1:11" x14ac:dyDescent="0.2">
      <c r="A77" s="198" t="s">
        <v>201</v>
      </c>
      <c r="B77" s="199"/>
      <c r="C77" s="199"/>
      <c r="D77" s="199"/>
      <c r="E77" s="199"/>
      <c r="F77" s="199"/>
      <c r="G77" s="199"/>
      <c r="H77" s="200"/>
      <c r="I77" s="1">
        <v>70</v>
      </c>
      <c r="J77" s="7">
        <v>43769699</v>
      </c>
      <c r="K77" s="7">
        <v>42450045</v>
      </c>
    </row>
    <row r="78" spans="1:11" x14ac:dyDescent="0.2">
      <c r="A78" s="198" t="s">
        <v>202</v>
      </c>
      <c r="B78" s="199"/>
      <c r="C78" s="199"/>
      <c r="D78" s="199"/>
      <c r="E78" s="199"/>
      <c r="F78" s="199"/>
      <c r="G78" s="199"/>
      <c r="H78" s="200"/>
      <c r="I78" s="1">
        <v>71</v>
      </c>
      <c r="J78" s="7">
        <v>0</v>
      </c>
      <c r="K78" s="7">
        <v>0</v>
      </c>
    </row>
    <row r="79" spans="1:11" x14ac:dyDescent="0.2">
      <c r="A79" s="198" t="s">
        <v>203</v>
      </c>
      <c r="B79" s="199"/>
      <c r="C79" s="199"/>
      <c r="D79" s="199"/>
      <c r="E79" s="199"/>
      <c r="F79" s="199"/>
      <c r="G79" s="199"/>
      <c r="H79" s="200"/>
      <c r="I79" s="1">
        <v>72</v>
      </c>
      <c r="J79" s="48">
        <f>J80-J81</f>
        <v>-191434600</v>
      </c>
      <c r="K79" s="48">
        <f>K80-K81</f>
        <v>-110599836</v>
      </c>
    </row>
    <row r="80" spans="1:11" x14ac:dyDescent="0.2">
      <c r="A80" s="207" t="s">
        <v>204</v>
      </c>
      <c r="B80" s="208"/>
      <c r="C80" s="208"/>
      <c r="D80" s="208"/>
      <c r="E80" s="208"/>
      <c r="F80" s="208"/>
      <c r="G80" s="208"/>
      <c r="H80" s="209"/>
      <c r="I80" s="1">
        <v>73</v>
      </c>
      <c r="J80" s="7">
        <v>0</v>
      </c>
      <c r="K80" s="7"/>
    </row>
    <row r="81" spans="1:11" x14ac:dyDescent="0.2">
      <c r="A81" s="207" t="s">
        <v>205</v>
      </c>
      <c r="B81" s="208"/>
      <c r="C81" s="208"/>
      <c r="D81" s="208"/>
      <c r="E81" s="208"/>
      <c r="F81" s="208"/>
      <c r="G81" s="208"/>
      <c r="H81" s="209"/>
      <c r="I81" s="1">
        <v>74</v>
      </c>
      <c r="J81" s="7">
        <v>191434600</v>
      </c>
      <c r="K81" s="7">
        <v>110599836</v>
      </c>
    </row>
    <row r="82" spans="1:11" x14ac:dyDescent="0.2">
      <c r="A82" s="198" t="s">
        <v>206</v>
      </c>
      <c r="B82" s="199"/>
      <c r="C82" s="199"/>
      <c r="D82" s="199"/>
      <c r="E82" s="199"/>
      <c r="F82" s="199"/>
      <c r="G82" s="199"/>
      <c r="H82" s="200"/>
      <c r="I82" s="1">
        <v>75</v>
      </c>
      <c r="J82" s="48">
        <f>J83-J84</f>
        <v>84235325</v>
      </c>
      <c r="K82" s="48">
        <f>K83-K84</f>
        <v>55566875</v>
      </c>
    </row>
    <row r="83" spans="1:11" x14ac:dyDescent="0.2">
      <c r="A83" s="207" t="s">
        <v>207</v>
      </c>
      <c r="B83" s="208"/>
      <c r="C83" s="208"/>
      <c r="D83" s="208"/>
      <c r="E83" s="208"/>
      <c r="F83" s="208"/>
      <c r="G83" s="208"/>
      <c r="H83" s="209"/>
      <c r="I83" s="1">
        <v>76</v>
      </c>
      <c r="J83" s="7">
        <v>84235325</v>
      </c>
      <c r="K83" s="7">
        <v>55566875</v>
      </c>
    </row>
    <row r="84" spans="1:11" x14ac:dyDescent="0.2">
      <c r="A84" s="207" t="s">
        <v>208</v>
      </c>
      <c r="B84" s="208"/>
      <c r="C84" s="208"/>
      <c r="D84" s="208"/>
      <c r="E84" s="208"/>
      <c r="F84" s="208"/>
      <c r="G84" s="208"/>
      <c r="H84" s="209"/>
      <c r="I84" s="1">
        <v>77</v>
      </c>
      <c r="J84" s="7">
        <v>0</v>
      </c>
      <c r="K84" s="7"/>
    </row>
    <row r="85" spans="1:11" x14ac:dyDescent="0.2">
      <c r="A85" s="198" t="s">
        <v>209</v>
      </c>
      <c r="B85" s="199"/>
      <c r="C85" s="199"/>
      <c r="D85" s="199"/>
      <c r="E85" s="199"/>
      <c r="F85" s="199"/>
      <c r="G85" s="199"/>
      <c r="H85" s="200"/>
      <c r="I85" s="1">
        <v>78</v>
      </c>
      <c r="J85" s="7">
        <v>34347150</v>
      </c>
      <c r="K85" s="7">
        <v>34170845</v>
      </c>
    </row>
    <row r="86" spans="1:11" x14ac:dyDescent="0.2">
      <c r="A86" s="187" t="s">
        <v>210</v>
      </c>
      <c r="B86" s="188"/>
      <c r="C86" s="188"/>
      <c r="D86" s="188"/>
      <c r="E86" s="188"/>
      <c r="F86" s="188"/>
      <c r="G86" s="188"/>
      <c r="H86" s="189"/>
      <c r="I86" s="1">
        <v>79</v>
      </c>
      <c r="J86" s="48">
        <f>SUM(J87:J89)</f>
        <v>30037638</v>
      </c>
      <c r="K86" s="48">
        <f>SUM(K87:K89)</f>
        <v>30325685</v>
      </c>
    </row>
    <row r="87" spans="1:11" x14ac:dyDescent="0.2">
      <c r="A87" s="198" t="s">
        <v>211</v>
      </c>
      <c r="B87" s="199"/>
      <c r="C87" s="199"/>
      <c r="D87" s="199"/>
      <c r="E87" s="199"/>
      <c r="F87" s="199"/>
      <c r="G87" s="199"/>
      <c r="H87" s="200"/>
      <c r="I87" s="1">
        <v>80</v>
      </c>
      <c r="J87" s="7">
        <v>22431979</v>
      </c>
      <c r="K87" s="7">
        <v>22316669</v>
      </c>
    </row>
    <row r="88" spans="1:11" x14ac:dyDescent="0.2">
      <c r="A88" s="198" t="s">
        <v>212</v>
      </c>
      <c r="B88" s="199"/>
      <c r="C88" s="199"/>
      <c r="D88" s="199"/>
      <c r="E88" s="199"/>
      <c r="F88" s="199"/>
      <c r="G88" s="199"/>
      <c r="H88" s="200"/>
      <c r="I88" s="1">
        <v>81</v>
      </c>
      <c r="J88" s="7">
        <v>0</v>
      </c>
      <c r="K88" s="7">
        <v>0</v>
      </c>
    </row>
    <row r="89" spans="1:11" x14ac:dyDescent="0.2">
      <c r="A89" s="198" t="s">
        <v>213</v>
      </c>
      <c r="B89" s="199"/>
      <c r="C89" s="199"/>
      <c r="D89" s="199"/>
      <c r="E89" s="199"/>
      <c r="F89" s="199"/>
      <c r="G89" s="199"/>
      <c r="H89" s="200"/>
      <c r="I89" s="1">
        <v>82</v>
      </c>
      <c r="J89" s="7">
        <v>7605659</v>
      </c>
      <c r="K89" s="7">
        <v>8009016</v>
      </c>
    </row>
    <row r="90" spans="1:11" x14ac:dyDescent="0.2">
      <c r="A90" s="187" t="s">
        <v>214</v>
      </c>
      <c r="B90" s="188"/>
      <c r="C90" s="188"/>
      <c r="D90" s="188"/>
      <c r="E90" s="188"/>
      <c r="F90" s="188"/>
      <c r="G90" s="188"/>
      <c r="H90" s="189"/>
      <c r="I90" s="1">
        <v>83</v>
      </c>
      <c r="J90" s="48">
        <f>SUM(J91:J99)</f>
        <v>566097840</v>
      </c>
      <c r="K90" s="48">
        <f>SUM(K91:K99)</f>
        <v>975843248</v>
      </c>
    </row>
    <row r="91" spans="1:11" x14ac:dyDescent="0.2">
      <c r="A91" s="198" t="s">
        <v>215</v>
      </c>
      <c r="B91" s="199"/>
      <c r="C91" s="199"/>
      <c r="D91" s="199"/>
      <c r="E91" s="199"/>
      <c r="F91" s="199"/>
      <c r="G91" s="199"/>
      <c r="H91" s="200"/>
      <c r="I91" s="1">
        <v>84</v>
      </c>
      <c r="J91" s="7">
        <v>0</v>
      </c>
      <c r="K91" s="7">
        <v>0</v>
      </c>
    </row>
    <row r="92" spans="1:11" x14ac:dyDescent="0.2">
      <c r="A92" s="198" t="s">
        <v>216</v>
      </c>
      <c r="B92" s="199"/>
      <c r="C92" s="199"/>
      <c r="D92" s="199"/>
      <c r="E92" s="199"/>
      <c r="F92" s="199"/>
      <c r="G92" s="199"/>
      <c r="H92" s="200"/>
      <c r="I92" s="1">
        <v>85</v>
      </c>
      <c r="J92" s="7">
        <v>0</v>
      </c>
      <c r="K92" s="7">
        <v>0</v>
      </c>
    </row>
    <row r="93" spans="1:11" x14ac:dyDescent="0.2">
      <c r="A93" s="198" t="s">
        <v>217</v>
      </c>
      <c r="B93" s="199"/>
      <c r="C93" s="199"/>
      <c r="D93" s="199"/>
      <c r="E93" s="199"/>
      <c r="F93" s="199"/>
      <c r="G93" s="199"/>
      <c r="H93" s="200"/>
      <c r="I93" s="1">
        <v>86</v>
      </c>
      <c r="J93" s="7">
        <v>558956840</v>
      </c>
      <c r="K93" s="7">
        <v>968222248</v>
      </c>
    </row>
    <row r="94" spans="1:11" x14ac:dyDescent="0.2">
      <c r="A94" s="198" t="s">
        <v>218</v>
      </c>
      <c r="B94" s="199"/>
      <c r="C94" s="199"/>
      <c r="D94" s="199"/>
      <c r="E94" s="199"/>
      <c r="F94" s="199"/>
      <c r="G94" s="199"/>
      <c r="H94" s="200"/>
      <c r="I94" s="1">
        <v>87</v>
      </c>
      <c r="J94" s="7">
        <v>0</v>
      </c>
      <c r="K94" s="7">
        <v>0</v>
      </c>
    </row>
    <row r="95" spans="1:11" x14ac:dyDescent="0.2">
      <c r="A95" s="198" t="s">
        <v>219</v>
      </c>
      <c r="B95" s="199"/>
      <c r="C95" s="199"/>
      <c r="D95" s="199"/>
      <c r="E95" s="199"/>
      <c r="F95" s="199"/>
      <c r="G95" s="199"/>
      <c r="H95" s="200"/>
      <c r="I95" s="1">
        <v>88</v>
      </c>
      <c r="J95" s="7">
        <v>0</v>
      </c>
      <c r="K95" s="7">
        <v>0</v>
      </c>
    </row>
    <row r="96" spans="1:11" x14ac:dyDescent="0.2">
      <c r="A96" s="198" t="s">
        <v>220</v>
      </c>
      <c r="B96" s="199"/>
      <c r="C96" s="199"/>
      <c r="D96" s="199"/>
      <c r="E96" s="199"/>
      <c r="F96" s="199"/>
      <c r="G96" s="199"/>
      <c r="H96" s="200"/>
      <c r="I96" s="1">
        <v>89</v>
      </c>
      <c r="J96" s="7">
        <v>0</v>
      </c>
      <c r="K96" s="7">
        <v>0</v>
      </c>
    </row>
    <row r="97" spans="1:11" x14ac:dyDescent="0.2">
      <c r="A97" s="198" t="s">
        <v>221</v>
      </c>
      <c r="B97" s="199"/>
      <c r="C97" s="199"/>
      <c r="D97" s="199"/>
      <c r="E97" s="199"/>
      <c r="F97" s="199"/>
      <c r="G97" s="199"/>
      <c r="H97" s="200"/>
      <c r="I97" s="1">
        <v>90</v>
      </c>
      <c r="J97" s="7">
        <v>0</v>
      </c>
      <c r="K97" s="7">
        <v>0</v>
      </c>
    </row>
    <row r="98" spans="1:11" x14ac:dyDescent="0.2">
      <c r="A98" s="198" t="s">
        <v>222</v>
      </c>
      <c r="B98" s="199"/>
      <c r="C98" s="199"/>
      <c r="D98" s="199"/>
      <c r="E98" s="199"/>
      <c r="F98" s="199"/>
      <c r="G98" s="199"/>
      <c r="H98" s="200"/>
      <c r="I98" s="1">
        <v>91</v>
      </c>
      <c r="J98" s="7">
        <v>0</v>
      </c>
      <c r="K98" s="7">
        <v>0</v>
      </c>
    </row>
    <row r="99" spans="1:11" x14ac:dyDescent="0.2">
      <c r="A99" s="198" t="s">
        <v>223</v>
      </c>
      <c r="B99" s="199"/>
      <c r="C99" s="199"/>
      <c r="D99" s="199"/>
      <c r="E99" s="199"/>
      <c r="F99" s="199"/>
      <c r="G99" s="199"/>
      <c r="H99" s="200"/>
      <c r="I99" s="1">
        <v>92</v>
      </c>
      <c r="J99" s="7">
        <v>7141000</v>
      </c>
      <c r="K99" s="7">
        <v>7621000</v>
      </c>
    </row>
    <row r="100" spans="1:11" x14ac:dyDescent="0.2">
      <c r="A100" s="187" t="s">
        <v>224</v>
      </c>
      <c r="B100" s="188"/>
      <c r="C100" s="188"/>
      <c r="D100" s="188"/>
      <c r="E100" s="188"/>
      <c r="F100" s="188"/>
      <c r="G100" s="188"/>
      <c r="H100" s="189"/>
      <c r="I100" s="1">
        <v>93</v>
      </c>
      <c r="J100" s="48">
        <f>SUM(J101:J112)</f>
        <v>1682185308</v>
      </c>
      <c r="K100" s="48">
        <f>SUM(K101:K112)</f>
        <v>1165163342</v>
      </c>
    </row>
    <row r="101" spans="1:11" x14ac:dyDescent="0.2">
      <c r="A101" s="198" t="s">
        <v>215</v>
      </c>
      <c r="B101" s="199"/>
      <c r="C101" s="199"/>
      <c r="D101" s="199"/>
      <c r="E101" s="199"/>
      <c r="F101" s="199"/>
      <c r="G101" s="199"/>
      <c r="H101" s="200"/>
      <c r="I101" s="1">
        <v>94</v>
      </c>
      <c r="J101" s="7">
        <v>0</v>
      </c>
      <c r="K101" s="7"/>
    </row>
    <row r="102" spans="1:11" x14ac:dyDescent="0.2">
      <c r="A102" s="198" t="s">
        <v>216</v>
      </c>
      <c r="B102" s="199"/>
      <c r="C102" s="199"/>
      <c r="D102" s="199"/>
      <c r="E102" s="199"/>
      <c r="F102" s="199"/>
      <c r="G102" s="199"/>
      <c r="H102" s="200"/>
      <c r="I102" s="1">
        <v>95</v>
      </c>
      <c r="J102" s="7">
        <v>12068</v>
      </c>
      <c r="K102" s="7"/>
    </row>
    <row r="103" spans="1:11" x14ac:dyDescent="0.2">
      <c r="A103" s="198" t="s">
        <v>217</v>
      </c>
      <c r="B103" s="199"/>
      <c r="C103" s="199"/>
      <c r="D103" s="199"/>
      <c r="E103" s="199"/>
      <c r="F103" s="199"/>
      <c r="G103" s="199"/>
      <c r="H103" s="200"/>
      <c r="I103" s="1">
        <v>96</v>
      </c>
      <c r="J103" s="7">
        <v>472129696</v>
      </c>
      <c r="K103" s="7">
        <v>451522446</v>
      </c>
    </row>
    <row r="104" spans="1:11" x14ac:dyDescent="0.2">
      <c r="A104" s="198" t="s">
        <v>218</v>
      </c>
      <c r="B104" s="199"/>
      <c r="C104" s="199"/>
      <c r="D104" s="199"/>
      <c r="E104" s="199"/>
      <c r="F104" s="199"/>
      <c r="G104" s="199"/>
      <c r="H104" s="200"/>
      <c r="I104" s="1">
        <v>97</v>
      </c>
      <c r="J104" s="7">
        <v>2705585</v>
      </c>
      <c r="K104" s="7">
        <v>1010392</v>
      </c>
    </row>
    <row r="105" spans="1:11" x14ac:dyDescent="0.2">
      <c r="A105" s="198" t="s">
        <v>219</v>
      </c>
      <c r="B105" s="199"/>
      <c r="C105" s="199"/>
      <c r="D105" s="199"/>
      <c r="E105" s="199"/>
      <c r="F105" s="199"/>
      <c r="G105" s="199"/>
      <c r="H105" s="200"/>
      <c r="I105" s="1">
        <v>98</v>
      </c>
      <c r="J105" s="7">
        <v>496474625</v>
      </c>
      <c r="K105" s="7">
        <v>499136011</v>
      </c>
    </row>
    <row r="106" spans="1:11" x14ac:dyDescent="0.2">
      <c r="A106" s="198" t="s">
        <v>220</v>
      </c>
      <c r="B106" s="199"/>
      <c r="C106" s="199"/>
      <c r="D106" s="199"/>
      <c r="E106" s="199"/>
      <c r="F106" s="199"/>
      <c r="G106" s="199"/>
      <c r="H106" s="200"/>
      <c r="I106" s="1">
        <v>99</v>
      </c>
      <c r="J106" s="7">
        <v>507084963</v>
      </c>
      <c r="K106" s="7">
        <v>7921592</v>
      </c>
    </row>
    <row r="107" spans="1:11" x14ac:dyDescent="0.2">
      <c r="A107" s="198" t="s">
        <v>221</v>
      </c>
      <c r="B107" s="199"/>
      <c r="C107" s="199"/>
      <c r="D107" s="199"/>
      <c r="E107" s="199"/>
      <c r="F107" s="199"/>
      <c r="G107" s="199"/>
      <c r="H107" s="200"/>
      <c r="I107" s="1">
        <v>100</v>
      </c>
      <c r="J107" s="7">
        <v>0</v>
      </c>
      <c r="K107" s="7">
        <v>0</v>
      </c>
    </row>
    <row r="108" spans="1:11" x14ac:dyDescent="0.2">
      <c r="A108" s="198" t="s">
        <v>225</v>
      </c>
      <c r="B108" s="199"/>
      <c r="C108" s="199"/>
      <c r="D108" s="199"/>
      <c r="E108" s="199"/>
      <c r="F108" s="199"/>
      <c r="G108" s="199"/>
      <c r="H108" s="200"/>
      <c r="I108" s="1">
        <v>101</v>
      </c>
      <c r="J108" s="7">
        <v>61340528</v>
      </c>
      <c r="K108" s="7">
        <v>70056692</v>
      </c>
    </row>
    <row r="109" spans="1:11" x14ac:dyDescent="0.2">
      <c r="A109" s="198" t="s">
        <v>226</v>
      </c>
      <c r="B109" s="199"/>
      <c r="C109" s="199"/>
      <c r="D109" s="199"/>
      <c r="E109" s="199"/>
      <c r="F109" s="199"/>
      <c r="G109" s="199"/>
      <c r="H109" s="200"/>
      <c r="I109" s="1">
        <v>102</v>
      </c>
      <c r="J109" s="7">
        <v>13024738</v>
      </c>
      <c r="K109" s="7">
        <v>14615446</v>
      </c>
    </row>
    <row r="110" spans="1:11" x14ac:dyDescent="0.2">
      <c r="A110" s="198" t="s">
        <v>227</v>
      </c>
      <c r="B110" s="199"/>
      <c r="C110" s="199"/>
      <c r="D110" s="199"/>
      <c r="E110" s="199"/>
      <c r="F110" s="199"/>
      <c r="G110" s="199"/>
      <c r="H110" s="200"/>
      <c r="I110" s="1">
        <v>103</v>
      </c>
      <c r="J110" s="7">
        <v>686698</v>
      </c>
      <c r="K110" s="7">
        <v>686698</v>
      </c>
    </row>
    <row r="111" spans="1:11" x14ac:dyDescent="0.2">
      <c r="A111" s="198" t="s">
        <v>228</v>
      </c>
      <c r="B111" s="199"/>
      <c r="C111" s="199"/>
      <c r="D111" s="199"/>
      <c r="E111" s="199"/>
      <c r="F111" s="199"/>
      <c r="G111" s="199"/>
      <c r="H111" s="200"/>
      <c r="I111" s="1">
        <v>104</v>
      </c>
      <c r="J111" s="7"/>
      <c r="K111" s="7"/>
    </row>
    <row r="112" spans="1:11" x14ac:dyDescent="0.2">
      <c r="A112" s="198" t="s">
        <v>229</v>
      </c>
      <c r="B112" s="199"/>
      <c r="C112" s="199"/>
      <c r="D112" s="199"/>
      <c r="E112" s="199"/>
      <c r="F112" s="199"/>
      <c r="G112" s="199"/>
      <c r="H112" s="200"/>
      <c r="I112" s="1">
        <v>105</v>
      </c>
      <c r="J112" s="7">
        <v>128726407</v>
      </c>
      <c r="K112" s="7">
        <v>120214065</v>
      </c>
    </row>
    <row r="113" spans="1:11" x14ac:dyDescent="0.2">
      <c r="A113" s="187" t="s">
        <v>230</v>
      </c>
      <c r="B113" s="188"/>
      <c r="C113" s="188"/>
      <c r="D113" s="188"/>
      <c r="E113" s="188"/>
      <c r="F113" s="188"/>
      <c r="G113" s="188"/>
      <c r="H113" s="189"/>
      <c r="I113" s="1">
        <v>106</v>
      </c>
      <c r="J113" s="7">
        <v>95050617</v>
      </c>
      <c r="K113" s="7">
        <v>109973899</v>
      </c>
    </row>
    <row r="114" spans="1:11" x14ac:dyDescent="0.2">
      <c r="A114" s="187" t="s">
        <v>231</v>
      </c>
      <c r="B114" s="188"/>
      <c r="C114" s="188"/>
      <c r="D114" s="188"/>
      <c r="E114" s="188"/>
      <c r="F114" s="188"/>
      <c r="G114" s="188"/>
      <c r="H114" s="189"/>
      <c r="I114" s="1">
        <v>107</v>
      </c>
      <c r="J114" s="48">
        <f>J69+J86+J90+J100+J113</f>
        <v>4008189109</v>
      </c>
      <c r="K114" s="48">
        <f>K69+K86+K90+K100+K113</f>
        <v>3969463134</v>
      </c>
    </row>
    <row r="115" spans="1:11" x14ac:dyDescent="0.2">
      <c r="A115" s="212" t="s">
        <v>232</v>
      </c>
      <c r="B115" s="213"/>
      <c r="C115" s="213"/>
      <c r="D115" s="213"/>
      <c r="E115" s="213"/>
      <c r="F115" s="213"/>
      <c r="G115" s="213"/>
      <c r="H115" s="214"/>
      <c r="I115" s="2">
        <v>108</v>
      </c>
      <c r="J115" s="8">
        <v>807562291</v>
      </c>
      <c r="K115" s="8">
        <v>843173312</v>
      </c>
    </row>
    <row r="116" spans="1:11" x14ac:dyDescent="0.2">
      <c r="A116" s="204" t="s">
        <v>235</v>
      </c>
      <c r="B116" s="215"/>
      <c r="C116" s="215"/>
      <c r="D116" s="215"/>
      <c r="E116" s="215"/>
      <c r="F116" s="215"/>
      <c r="G116" s="215"/>
      <c r="H116" s="215"/>
      <c r="I116" s="216"/>
      <c r="J116" s="216"/>
      <c r="K116" s="217"/>
    </row>
    <row r="117" spans="1:11" x14ac:dyDescent="0.2">
      <c r="A117" s="184" t="s">
        <v>238</v>
      </c>
      <c r="B117" s="185"/>
      <c r="C117" s="185"/>
      <c r="D117" s="185"/>
      <c r="E117" s="185"/>
      <c r="F117" s="185"/>
      <c r="G117" s="185"/>
      <c r="H117" s="185"/>
      <c r="I117" s="218"/>
      <c r="J117" s="218"/>
      <c r="K117" s="219"/>
    </row>
    <row r="118" spans="1:11" x14ac:dyDescent="0.2">
      <c r="A118" s="198" t="s">
        <v>236</v>
      </c>
      <c r="B118" s="199"/>
      <c r="C118" s="199"/>
      <c r="D118" s="199"/>
      <c r="E118" s="199"/>
      <c r="F118" s="199"/>
      <c r="G118" s="199"/>
      <c r="H118" s="200"/>
      <c r="I118" s="1">
        <v>109</v>
      </c>
      <c r="J118" s="7">
        <v>1600470556</v>
      </c>
      <c r="K118" s="7">
        <v>1653986115</v>
      </c>
    </row>
    <row r="119" spans="1:11" x14ac:dyDescent="0.2">
      <c r="A119" s="220" t="s">
        <v>237</v>
      </c>
      <c r="B119" s="221"/>
      <c r="C119" s="221"/>
      <c r="D119" s="221"/>
      <c r="E119" s="221"/>
      <c r="F119" s="221"/>
      <c r="G119" s="221"/>
      <c r="H119" s="222"/>
      <c r="I119" s="4">
        <v>110</v>
      </c>
      <c r="J119" s="8">
        <v>34347150</v>
      </c>
      <c r="K119" s="8">
        <v>34170845</v>
      </c>
    </row>
    <row r="120" spans="1:11" x14ac:dyDescent="0.2">
      <c r="A120" s="223"/>
      <c r="B120" s="224"/>
      <c r="C120" s="224"/>
      <c r="D120" s="224"/>
      <c r="E120" s="224"/>
      <c r="F120" s="224"/>
      <c r="G120" s="224"/>
      <c r="H120" s="224"/>
      <c r="I120" s="224"/>
      <c r="J120" s="224"/>
      <c r="K120" s="224"/>
    </row>
    <row r="121" spans="1:11" x14ac:dyDescent="0.2">
      <c r="A121" s="210"/>
      <c r="B121" s="211"/>
      <c r="C121" s="211"/>
      <c r="D121" s="211"/>
      <c r="E121" s="211"/>
      <c r="F121" s="211"/>
      <c r="G121" s="211"/>
      <c r="H121" s="211"/>
      <c r="I121" s="211"/>
      <c r="J121" s="211"/>
      <c r="K121" s="211"/>
    </row>
  </sheetData>
  <mergeCells count="121">
    <mergeCell ref="A121:K121"/>
    <mergeCell ref="A115:H115"/>
    <mergeCell ref="A116:K116"/>
    <mergeCell ref="A117:K117"/>
    <mergeCell ref="A118:H118"/>
    <mergeCell ref="A113:H113"/>
    <mergeCell ref="A114:H114"/>
    <mergeCell ref="A119:H119"/>
    <mergeCell ref="A120:K120"/>
    <mergeCell ref="A109:H109"/>
    <mergeCell ref="A110:H110"/>
    <mergeCell ref="A111:H111"/>
    <mergeCell ref="A112:H112"/>
    <mergeCell ref="A105:H105"/>
    <mergeCell ref="A106:H106"/>
    <mergeCell ref="A107:H107"/>
    <mergeCell ref="A108:H108"/>
    <mergeCell ref="A101:H101"/>
    <mergeCell ref="A102:H102"/>
    <mergeCell ref="A103:H103"/>
    <mergeCell ref="A104:H104"/>
    <mergeCell ref="A97:H97"/>
    <mergeCell ref="A98:H98"/>
    <mergeCell ref="A99:H99"/>
    <mergeCell ref="A100:H100"/>
    <mergeCell ref="A93:H93"/>
    <mergeCell ref="A94:H94"/>
    <mergeCell ref="A95:H95"/>
    <mergeCell ref="A96:H96"/>
    <mergeCell ref="A89:H89"/>
    <mergeCell ref="A90:H90"/>
    <mergeCell ref="A91:H91"/>
    <mergeCell ref="A92:H92"/>
    <mergeCell ref="A85:H85"/>
    <mergeCell ref="A86:H86"/>
    <mergeCell ref="A87:H87"/>
    <mergeCell ref="A88:H88"/>
    <mergeCell ref="A81:H81"/>
    <mergeCell ref="A82:H82"/>
    <mergeCell ref="A83:H83"/>
    <mergeCell ref="A84:H84"/>
    <mergeCell ref="A77:H77"/>
    <mergeCell ref="A78:H78"/>
    <mergeCell ref="A79:H79"/>
    <mergeCell ref="A80:H80"/>
    <mergeCell ref="A73:H73"/>
    <mergeCell ref="A74:H74"/>
    <mergeCell ref="A75:H75"/>
    <mergeCell ref="A76:H76"/>
    <mergeCell ref="A69:H69"/>
    <mergeCell ref="A70:H70"/>
    <mergeCell ref="A71:H71"/>
    <mergeCell ref="A72:H72"/>
    <mergeCell ref="A65:H65"/>
    <mergeCell ref="A66:H66"/>
    <mergeCell ref="A67:H67"/>
    <mergeCell ref="A68:K68"/>
    <mergeCell ref="A61:H61"/>
    <mergeCell ref="A62:H62"/>
    <mergeCell ref="A63:H63"/>
    <mergeCell ref="A64:H64"/>
    <mergeCell ref="A57:H57"/>
    <mergeCell ref="A58:H58"/>
    <mergeCell ref="A59:H59"/>
    <mergeCell ref="A60:H60"/>
    <mergeCell ref="A53:H53"/>
    <mergeCell ref="A54:H54"/>
    <mergeCell ref="A55:H55"/>
    <mergeCell ref="A56:H56"/>
    <mergeCell ref="A49:H49"/>
    <mergeCell ref="A50:H50"/>
    <mergeCell ref="A51:H51"/>
    <mergeCell ref="A52:H52"/>
    <mergeCell ref="A45:H45"/>
    <mergeCell ref="A46:H46"/>
    <mergeCell ref="A47:H47"/>
    <mergeCell ref="A48:H48"/>
    <mergeCell ref="A41:H41"/>
    <mergeCell ref="A42:H42"/>
    <mergeCell ref="A43:H43"/>
    <mergeCell ref="A44:H44"/>
    <mergeCell ref="A37:H37"/>
    <mergeCell ref="A38:H38"/>
    <mergeCell ref="A39:H39"/>
    <mergeCell ref="A40:H40"/>
    <mergeCell ref="A33:H33"/>
    <mergeCell ref="A34:H34"/>
    <mergeCell ref="A35:H35"/>
    <mergeCell ref="A36:H36"/>
    <mergeCell ref="A29:H29"/>
    <mergeCell ref="A30:H30"/>
    <mergeCell ref="A31:H31"/>
    <mergeCell ref="A32:H32"/>
    <mergeCell ref="A25:H25"/>
    <mergeCell ref="A26:H26"/>
    <mergeCell ref="A27:H27"/>
    <mergeCell ref="A28:H28"/>
    <mergeCell ref="A21:H21"/>
    <mergeCell ref="A22:H22"/>
    <mergeCell ref="A23:H23"/>
    <mergeCell ref="A24:H24"/>
    <mergeCell ref="A17:H17"/>
    <mergeCell ref="A18:H18"/>
    <mergeCell ref="A19:H19"/>
    <mergeCell ref="A20:H20"/>
    <mergeCell ref="A13:H13"/>
    <mergeCell ref="A14:H14"/>
    <mergeCell ref="A15:H15"/>
    <mergeCell ref="A16:H16"/>
    <mergeCell ref="A9:H9"/>
    <mergeCell ref="A10:H10"/>
    <mergeCell ref="A11:H11"/>
    <mergeCell ref="A12:H12"/>
    <mergeCell ref="A5:H5"/>
    <mergeCell ref="A6:K6"/>
    <mergeCell ref="A7:H7"/>
    <mergeCell ref="A8:H8"/>
    <mergeCell ref="A1:K1"/>
    <mergeCell ref="A2:K2"/>
    <mergeCell ref="A3:K3"/>
    <mergeCell ref="A4:H4"/>
  </mergeCells>
  <phoneticPr fontId="3" type="noConversion"/>
  <dataValidations count="5">
    <dataValidation type="whole" operator="notEqual" allowBlank="1" showInputMessage="1" showErrorMessage="1" errorTitle="Pogrešan unos" error="Mogu se unijeti samo cjelobrojne vrijednosti." sqref="J85:K85 J118:K119">
      <formula1>999999999999</formula1>
    </dataValidation>
    <dataValidation type="whole" operator="notEqual" allowBlank="1" showInputMessage="1" showErrorMessage="1" errorTitle="Pogrešan unos" error="Mogu se unijeti samo cjelobrojne pozitivne ili negativne vrijednosti." sqref="J69:K69">
      <formula1>999999999999</formula1>
    </dataValidation>
    <dataValidation type="whole" operator="notEqual" allowBlank="1" showInputMessage="1" showErrorMessage="1" errorTitle="Pogrešan unos" error="Mogu se unijeti samo cjelobrojne pozitivne ili negativne vrijednosti." sqref="J71:K71">
      <formula1>9999999999</formula1>
    </dataValidation>
    <dataValidation type="whole" operator="notEqual" allowBlank="1" showInputMessage="1" showErrorMessage="1" errorTitle="Pogrešan unos" error="Mogu se unijeti samo cjelobrojne vrijednosti. Ova AOP oznaka može se unijeti i s negativnim predznakom" sqref="J78:K78">
      <formula1>9999999999</formula1>
    </dataValidation>
    <dataValidation type="whole" operator="greaterThanOrEqual" allowBlank="1" showInputMessage="1" showErrorMessage="1" errorTitle="Pogrešan unos" error="Mogu se unijeti samo cjelobrojne pozitivne vrijednosti." sqref="J7:K67 J70:K70 J86:K115 J79:K84 J72:K77">
      <formula1>0</formula1>
    </dataValidation>
  </dataValidations>
  <pageMargins left="0.74803149606299213" right="0.74803149606299213" top="0.98425196850393704" bottom="0.98425196850393704" header="0.51181102362204722" footer="0.51181102362204722"/>
  <pageSetup paperSize="9" scale="79"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1"/>
  <sheetViews>
    <sheetView zoomScaleNormal="100" zoomScaleSheetLayoutView="110" workbookViewId="0">
      <selection activeCell="A4" sqref="A4:J4"/>
    </sheetView>
  </sheetViews>
  <sheetFormatPr defaultRowHeight="12.75" x14ac:dyDescent="0.2"/>
  <cols>
    <col min="1" max="8" width="9.140625" style="47"/>
    <col min="9" max="9" width="9.28515625" style="47" bestFit="1" customWidth="1"/>
    <col min="10" max="10" width="11.140625" style="47" bestFit="1" customWidth="1"/>
    <col min="11" max="11" width="11" style="64" customWidth="1"/>
    <col min="12" max="12" width="11.140625" style="64" bestFit="1" customWidth="1"/>
    <col min="13" max="13" width="10.85546875" style="64" customWidth="1"/>
    <col min="14" max="16384" width="9.140625" style="47"/>
  </cols>
  <sheetData>
    <row r="1" spans="1:13" ht="12.75" customHeight="1" x14ac:dyDescent="0.2">
      <c r="A1" s="242" t="s">
        <v>239</v>
      </c>
      <c r="B1" s="242"/>
      <c r="C1" s="242"/>
      <c r="D1" s="242"/>
      <c r="E1" s="242"/>
      <c r="F1" s="242"/>
      <c r="G1" s="242"/>
      <c r="H1" s="242"/>
      <c r="I1" s="242"/>
      <c r="J1" s="242"/>
      <c r="K1" s="242"/>
      <c r="L1" s="242"/>
      <c r="M1" s="242"/>
    </row>
    <row r="2" spans="1:13" ht="12.75" customHeight="1" x14ac:dyDescent="0.2">
      <c r="A2" s="241" t="s">
        <v>240</v>
      </c>
      <c r="B2" s="241"/>
      <c r="C2" s="241"/>
      <c r="D2" s="241"/>
      <c r="E2" s="241"/>
      <c r="F2" s="241"/>
      <c r="G2" s="241"/>
      <c r="H2" s="241"/>
      <c r="I2" s="241"/>
      <c r="J2" s="241"/>
      <c r="K2" s="241"/>
      <c r="L2" s="241"/>
      <c r="M2" s="241"/>
    </row>
    <row r="3" spans="1:13" ht="12.75" customHeight="1" x14ac:dyDescent="0.2">
      <c r="A3" s="225" t="s">
        <v>388</v>
      </c>
      <c r="B3" s="225"/>
      <c r="C3" s="225"/>
      <c r="D3" s="225"/>
      <c r="E3" s="225"/>
      <c r="F3" s="225"/>
      <c r="G3" s="225"/>
      <c r="H3" s="225"/>
      <c r="I3" s="225"/>
      <c r="J3" s="225"/>
      <c r="K3" s="225"/>
      <c r="L3" s="225"/>
      <c r="M3" s="225"/>
    </row>
    <row r="4" spans="1:13" ht="24" x14ac:dyDescent="0.2">
      <c r="A4" s="226" t="s">
        <v>131</v>
      </c>
      <c r="B4" s="226"/>
      <c r="C4" s="226"/>
      <c r="D4" s="226"/>
      <c r="E4" s="226"/>
      <c r="F4" s="226"/>
      <c r="G4" s="226"/>
      <c r="H4" s="226"/>
      <c r="I4" s="52" t="s">
        <v>132</v>
      </c>
      <c r="J4" s="227" t="s">
        <v>241</v>
      </c>
      <c r="K4" s="227"/>
      <c r="L4" s="227" t="s">
        <v>242</v>
      </c>
      <c r="M4" s="227"/>
    </row>
    <row r="5" spans="1:13" x14ac:dyDescent="0.2">
      <c r="A5" s="228"/>
      <c r="B5" s="229"/>
      <c r="C5" s="229"/>
      <c r="D5" s="229"/>
      <c r="E5" s="229"/>
      <c r="F5" s="229"/>
      <c r="G5" s="229"/>
      <c r="H5" s="230"/>
      <c r="I5" s="127"/>
      <c r="J5" s="54" t="s">
        <v>243</v>
      </c>
      <c r="K5" s="54" t="s">
        <v>244</v>
      </c>
      <c r="L5" s="54" t="s">
        <v>243</v>
      </c>
      <c r="M5" s="54" t="s">
        <v>244</v>
      </c>
    </row>
    <row r="6" spans="1:13" x14ac:dyDescent="0.2">
      <c r="A6" s="227">
        <v>1</v>
      </c>
      <c r="B6" s="227"/>
      <c r="C6" s="227"/>
      <c r="D6" s="227"/>
      <c r="E6" s="227"/>
      <c r="F6" s="227"/>
      <c r="G6" s="227"/>
      <c r="H6" s="227"/>
      <c r="I6" s="56">
        <v>2</v>
      </c>
      <c r="J6" s="54">
        <v>3</v>
      </c>
      <c r="K6" s="54">
        <v>4</v>
      </c>
      <c r="L6" s="54">
        <v>5</v>
      </c>
      <c r="M6" s="54">
        <v>6</v>
      </c>
    </row>
    <row r="7" spans="1:13" x14ac:dyDescent="0.2">
      <c r="A7" s="184" t="s">
        <v>245</v>
      </c>
      <c r="B7" s="185"/>
      <c r="C7" s="185"/>
      <c r="D7" s="185"/>
      <c r="E7" s="185"/>
      <c r="F7" s="185"/>
      <c r="G7" s="185"/>
      <c r="H7" s="186"/>
      <c r="I7" s="3">
        <v>111</v>
      </c>
      <c r="J7" s="49">
        <f>SUM(J8:J9)</f>
        <v>1713096391</v>
      </c>
      <c r="K7" s="49">
        <f>SUM(K8:K9)</f>
        <v>903579145</v>
      </c>
      <c r="L7" s="49">
        <f>SUM(L8:L9)</f>
        <v>1787754899</v>
      </c>
      <c r="M7" s="49">
        <f>SUM(M8:M9)</f>
        <v>975887241</v>
      </c>
    </row>
    <row r="8" spans="1:13" x14ac:dyDescent="0.2">
      <c r="A8" s="187" t="s">
        <v>246</v>
      </c>
      <c r="B8" s="188"/>
      <c r="C8" s="188"/>
      <c r="D8" s="188"/>
      <c r="E8" s="188"/>
      <c r="F8" s="188"/>
      <c r="G8" s="188"/>
      <c r="H8" s="189"/>
      <c r="I8" s="1">
        <v>112</v>
      </c>
      <c r="J8" s="7">
        <v>1662737962</v>
      </c>
      <c r="K8" s="7">
        <v>880942981</v>
      </c>
      <c r="L8" s="7">
        <v>1724170735</v>
      </c>
      <c r="M8" s="7">
        <v>927105096</v>
      </c>
    </row>
    <row r="9" spans="1:13" x14ac:dyDescent="0.2">
      <c r="A9" s="187" t="s">
        <v>247</v>
      </c>
      <c r="B9" s="188"/>
      <c r="C9" s="188"/>
      <c r="D9" s="188"/>
      <c r="E9" s="188"/>
      <c r="F9" s="188"/>
      <c r="G9" s="188"/>
      <c r="H9" s="189"/>
      <c r="I9" s="1">
        <v>113</v>
      </c>
      <c r="J9" s="7">
        <v>50358429</v>
      </c>
      <c r="K9" s="7">
        <v>22636164</v>
      </c>
      <c r="L9" s="7">
        <v>63584164</v>
      </c>
      <c r="M9" s="7">
        <v>48782145</v>
      </c>
    </row>
    <row r="10" spans="1:13" x14ac:dyDescent="0.2">
      <c r="A10" s="187" t="s">
        <v>248</v>
      </c>
      <c r="B10" s="188"/>
      <c r="C10" s="188"/>
      <c r="D10" s="188"/>
      <c r="E10" s="188"/>
      <c r="F10" s="188"/>
      <c r="G10" s="188"/>
      <c r="H10" s="189"/>
      <c r="I10" s="1">
        <v>114</v>
      </c>
      <c r="J10" s="48">
        <f>J11+J12+J16+J20+J21+J22+J25+J26</f>
        <v>1607166437</v>
      </c>
      <c r="K10" s="48">
        <f>K11+K12+K16+K20+K21+K22+K25+K26</f>
        <v>851091435</v>
      </c>
      <c r="L10" s="48">
        <f>L11+L12+L16+L20+L21+L22+L25+L26</f>
        <v>1684873486</v>
      </c>
      <c r="M10" s="48">
        <f>M11+M12+M16+M20+M21+M22+M25+M26</f>
        <v>916419836</v>
      </c>
    </row>
    <row r="11" spans="1:13" x14ac:dyDescent="0.2">
      <c r="A11" s="187" t="s">
        <v>249</v>
      </c>
      <c r="B11" s="188"/>
      <c r="C11" s="188"/>
      <c r="D11" s="188"/>
      <c r="E11" s="188"/>
      <c r="F11" s="188"/>
      <c r="G11" s="188"/>
      <c r="H11" s="189"/>
      <c r="I11" s="1">
        <v>115</v>
      </c>
      <c r="J11" s="7">
        <v>-7546306</v>
      </c>
      <c r="K11" s="7">
        <v>18876674</v>
      </c>
      <c r="L11" s="7">
        <v>-17432341</v>
      </c>
      <c r="M11" s="7">
        <v>9986891</v>
      </c>
    </row>
    <row r="12" spans="1:13" x14ac:dyDescent="0.2">
      <c r="A12" s="187" t="s">
        <v>250</v>
      </c>
      <c r="B12" s="188"/>
      <c r="C12" s="188"/>
      <c r="D12" s="188"/>
      <c r="E12" s="188"/>
      <c r="F12" s="188"/>
      <c r="G12" s="188"/>
      <c r="H12" s="189"/>
      <c r="I12" s="1">
        <v>116</v>
      </c>
      <c r="J12" s="48">
        <f>SUM(J13:J15)</f>
        <v>1042334425</v>
      </c>
      <c r="K12" s="48">
        <f>SUM(K13:K15)</f>
        <v>539073128</v>
      </c>
      <c r="L12" s="48">
        <f>SUM(L13:L15)</f>
        <v>1130678123</v>
      </c>
      <c r="M12" s="48">
        <f>SUM(M13:M15)</f>
        <v>603524651</v>
      </c>
    </row>
    <row r="13" spans="1:13" x14ac:dyDescent="0.2">
      <c r="A13" s="198" t="s">
        <v>251</v>
      </c>
      <c r="B13" s="199"/>
      <c r="C13" s="199"/>
      <c r="D13" s="199"/>
      <c r="E13" s="199"/>
      <c r="F13" s="199"/>
      <c r="G13" s="199"/>
      <c r="H13" s="200"/>
      <c r="I13" s="1">
        <v>117</v>
      </c>
      <c r="J13" s="7">
        <v>553785546</v>
      </c>
      <c r="K13" s="7">
        <v>270340297</v>
      </c>
      <c r="L13" s="7">
        <v>611688273</v>
      </c>
      <c r="M13" s="7">
        <v>317196324</v>
      </c>
    </row>
    <row r="14" spans="1:13" x14ac:dyDescent="0.2">
      <c r="A14" s="198" t="s">
        <v>252</v>
      </c>
      <c r="B14" s="199"/>
      <c r="C14" s="199"/>
      <c r="D14" s="199"/>
      <c r="E14" s="199"/>
      <c r="F14" s="199"/>
      <c r="G14" s="199"/>
      <c r="H14" s="200"/>
      <c r="I14" s="1">
        <v>118</v>
      </c>
      <c r="J14" s="7">
        <v>218995734</v>
      </c>
      <c r="K14" s="7">
        <v>120230386</v>
      </c>
      <c r="L14" s="7">
        <v>251957239</v>
      </c>
      <c r="M14" s="7">
        <v>133314214</v>
      </c>
    </row>
    <row r="15" spans="1:13" x14ac:dyDescent="0.2">
      <c r="A15" s="198" t="s">
        <v>253</v>
      </c>
      <c r="B15" s="199"/>
      <c r="C15" s="199"/>
      <c r="D15" s="199"/>
      <c r="E15" s="199"/>
      <c r="F15" s="199"/>
      <c r="G15" s="199"/>
      <c r="H15" s="200"/>
      <c r="I15" s="1">
        <v>119</v>
      </c>
      <c r="J15" s="7">
        <v>269553145</v>
      </c>
      <c r="K15" s="7">
        <v>148502445</v>
      </c>
      <c r="L15" s="7">
        <v>267032611</v>
      </c>
      <c r="M15" s="7">
        <v>153014113</v>
      </c>
    </row>
    <row r="16" spans="1:13" x14ac:dyDescent="0.2">
      <c r="A16" s="187" t="s">
        <v>254</v>
      </c>
      <c r="B16" s="188"/>
      <c r="C16" s="188"/>
      <c r="D16" s="188"/>
      <c r="E16" s="188"/>
      <c r="F16" s="188"/>
      <c r="G16" s="188"/>
      <c r="H16" s="189"/>
      <c r="I16" s="1">
        <v>120</v>
      </c>
      <c r="J16" s="48">
        <f>SUM(J17:J19)</f>
        <v>366502492</v>
      </c>
      <c r="K16" s="48">
        <f>SUM(K17:K19)</f>
        <v>188378424</v>
      </c>
      <c r="L16" s="48">
        <f>SUM(L17:L19)</f>
        <v>361244754</v>
      </c>
      <c r="M16" s="48">
        <f>SUM(M17:M19)</f>
        <v>189115124</v>
      </c>
    </row>
    <row r="17" spans="1:13" x14ac:dyDescent="0.2">
      <c r="A17" s="198" t="s">
        <v>255</v>
      </c>
      <c r="B17" s="199"/>
      <c r="C17" s="199"/>
      <c r="D17" s="199"/>
      <c r="E17" s="199"/>
      <c r="F17" s="199"/>
      <c r="G17" s="199"/>
      <c r="H17" s="200"/>
      <c r="I17" s="1">
        <v>121</v>
      </c>
      <c r="J17" s="7">
        <v>254038067</v>
      </c>
      <c r="K17" s="7">
        <v>124133287</v>
      </c>
      <c r="L17" s="7">
        <v>252278764</v>
      </c>
      <c r="M17" s="7">
        <v>125518017</v>
      </c>
    </row>
    <row r="18" spans="1:13" x14ac:dyDescent="0.2">
      <c r="A18" s="198" t="s">
        <v>256</v>
      </c>
      <c r="B18" s="199"/>
      <c r="C18" s="199"/>
      <c r="D18" s="199"/>
      <c r="E18" s="199"/>
      <c r="F18" s="199"/>
      <c r="G18" s="199"/>
      <c r="H18" s="200"/>
      <c r="I18" s="1">
        <v>122</v>
      </c>
      <c r="J18" s="7">
        <v>71848211</v>
      </c>
      <c r="K18" s="7">
        <v>40919598</v>
      </c>
      <c r="L18" s="7">
        <v>69083657</v>
      </c>
      <c r="M18" s="7">
        <v>40225154</v>
      </c>
    </row>
    <row r="19" spans="1:13" x14ac:dyDescent="0.2">
      <c r="A19" s="198" t="s">
        <v>257</v>
      </c>
      <c r="B19" s="199"/>
      <c r="C19" s="199"/>
      <c r="D19" s="199"/>
      <c r="E19" s="199"/>
      <c r="F19" s="199"/>
      <c r="G19" s="199"/>
      <c r="H19" s="200"/>
      <c r="I19" s="1">
        <v>123</v>
      </c>
      <c r="J19" s="7">
        <v>40616214</v>
      </c>
      <c r="K19" s="7">
        <v>23325539</v>
      </c>
      <c r="L19" s="7">
        <v>39882333</v>
      </c>
      <c r="M19" s="7">
        <v>23371953</v>
      </c>
    </row>
    <row r="20" spans="1:13" x14ac:dyDescent="0.2">
      <c r="A20" s="187" t="s">
        <v>258</v>
      </c>
      <c r="B20" s="188"/>
      <c r="C20" s="188"/>
      <c r="D20" s="188"/>
      <c r="E20" s="188"/>
      <c r="F20" s="188"/>
      <c r="G20" s="188"/>
      <c r="H20" s="189"/>
      <c r="I20" s="1">
        <v>124</v>
      </c>
      <c r="J20" s="7">
        <v>77728202</v>
      </c>
      <c r="K20" s="7">
        <v>38784101</v>
      </c>
      <c r="L20" s="7">
        <v>78881546</v>
      </c>
      <c r="M20" s="7">
        <v>39106443</v>
      </c>
    </row>
    <row r="21" spans="1:13" x14ac:dyDescent="0.2">
      <c r="A21" s="187" t="s">
        <v>259</v>
      </c>
      <c r="B21" s="188"/>
      <c r="C21" s="188"/>
      <c r="D21" s="188"/>
      <c r="E21" s="188"/>
      <c r="F21" s="188"/>
      <c r="G21" s="188"/>
      <c r="H21" s="189"/>
      <c r="I21" s="1">
        <v>125</v>
      </c>
      <c r="J21" s="7">
        <v>89100677</v>
      </c>
      <c r="K21" s="7">
        <v>49831581</v>
      </c>
      <c r="L21" s="7">
        <v>97783346</v>
      </c>
      <c r="M21" s="7">
        <v>56632192</v>
      </c>
    </row>
    <row r="22" spans="1:13" x14ac:dyDescent="0.2">
      <c r="A22" s="187" t="s">
        <v>260</v>
      </c>
      <c r="B22" s="188"/>
      <c r="C22" s="188"/>
      <c r="D22" s="188"/>
      <c r="E22" s="188"/>
      <c r="F22" s="188"/>
      <c r="G22" s="188"/>
      <c r="H22" s="189"/>
      <c r="I22" s="1">
        <v>126</v>
      </c>
      <c r="J22" s="48">
        <f>SUM(J23:J24)</f>
        <v>16253439</v>
      </c>
      <c r="K22" s="48">
        <f>SUM(K23:K24)</f>
        <v>5455449</v>
      </c>
      <c r="L22" s="48">
        <f>SUM(L23:L24)</f>
        <v>6524815</v>
      </c>
      <c r="M22" s="48">
        <f>SUM(M23:M24)</f>
        <v>4884015</v>
      </c>
    </row>
    <row r="23" spans="1:13" x14ac:dyDescent="0.2">
      <c r="A23" s="198" t="s">
        <v>261</v>
      </c>
      <c r="B23" s="199"/>
      <c r="C23" s="199"/>
      <c r="D23" s="199"/>
      <c r="E23" s="199"/>
      <c r="F23" s="199"/>
      <c r="G23" s="199"/>
      <c r="H23" s="200"/>
      <c r="I23" s="1">
        <v>127</v>
      </c>
      <c r="J23" s="7">
        <v>0</v>
      </c>
      <c r="K23" s="7">
        <v>0</v>
      </c>
      <c r="L23" s="7"/>
      <c r="M23" s="7">
        <v>0</v>
      </c>
    </row>
    <row r="24" spans="1:13" x14ac:dyDescent="0.2">
      <c r="A24" s="198" t="s">
        <v>262</v>
      </c>
      <c r="B24" s="199"/>
      <c r="C24" s="199"/>
      <c r="D24" s="199"/>
      <c r="E24" s="199"/>
      <c r="F24" s="199"/>
      <c r="G24" s="199"/>
      <c r="H24" s="200"/>
      <c r="I24" s="1">
        <v>128</v>
      </c>
      <c r="J24" s="7">
        <v>16253439</v>
      </c>
      <c r="K24" s="7">
        <v>5455449</v>
      </c>
      <c r="L24" s="7">
        <v>6524815</v>
      </c>
      <c r="M24" s="7">
        <v>4884015</v>
      </c>
    </row>
    <row r="25" spans="1:13" x14ac:dyDescent="0.2">
      <c r="A25" s="187" t="s">
        <v>263</v>
      </c>
      <c r="B25" s="188"/>
      <c r="C25" s="188"/>
      <c r="D25" s="188"/>
      <c r="E25" s="188"/>
      <c r="F25" s="188"/>
      <c r="G25" s="188"/>
      <c r="H25" s="189"/>
      <c r="I25" s="1">
        <v>129</v>
      </c>
      <c r="J25" s="7">
        <v>78195</v>
      </c>
      <c r="K25" s="7">
        <v>49055</v>
      </c>
      <c r="L25" s="7">
        <v>272830</v>
      </c>
      <c r="M25" s="7">
        <v>270720</v>
      </c>
    </row>
    <row r="26" spans="1:13" x14ac:dyDescent="0.2">
      <c r="A26" s="187" t="s">
        <v>264</v>
      </c>
      <c r="B26" s="188"/>
      <c r="C26" s="188"/>
      <c r="D26" s="188"/>
      <c r="E26" s="188"/>
      <c r="F26" s="188"/>
      <c r="G26" s="188"/>
      <c r="H26" s="189"/>
      <c r="I26" s="1">
        <v>130</v>
      </c>
      <c r="J26" s="7">
        <v>22715313</v>
      </c>
      <c r="K26" s="7">
        <v>10643023</v>
      </c>
      <c r="L26" s="7">
        <f>26920413</f>
        <v>26920413</v>
      </c>
      <c r="M26" s="7">
        <f>12899800</f>
        <v>12899800</v>
      </c>
    </row>
    <row r="27" spans="1:13" x14ac:dyDescent="0.2">
      <c r="A27" s="187" t="s">
        <v>265</v>
      </c>
      <c r="B27" s="188"/>
      <c r="C27" s="188"/>
      <c r="D27" s="188"/>
      <c r="E27" s="188"/>
      <c r="F27" s="188"/>
      <c r="G27" s="188"/>
      <c r="H27" s="189"/>
      <c r="I27" s="1">
        <v>131</v>
      </c>
      <c r="J27" s="48">
        <f>SUM(J28:J32)</f>
        <v>31883851</v>
      </c>
      <c r="K27" s="48">
        <f>SUM(K28:K32)</f>
        <v>12942166</v>
      </c>
      <c r="L27" s="48">
        <f>SUM(L28:L32)</f>
        <v>26108532</v>
      </c>
      <c r="M27" s="48">
        <f>SUM(M28:M32)</f>
        <v>13361408</v>
      </c>
    </row>
    <row r="28" spans="1:13" x14ac:dyDescent="0.2">
      <c r="A28" s="187" t="s">
        <v>266</v>
      </c>
      <c r="B28" s="188"/>
      <c r="C28" s="188"/>
      <c r="D28" s="188"/>
      <c r="E28" s="188"/>
      <c r="F28" s="188"/>
      <c r="G28" s="188"/>
      <c r="H28" s="189"/>
      <c r="I28" s="1">
        <v>132</v>
      </c>
      <c r="J28" s="7">
        <v>0</v>
      </c>
      <c r="K28" s="7">
        <v>0</v>
      </c>
      <c r="L28" s="7">
        <v>0</v>
      </c>
      <c r="M28" s="7">
        <v>0</v>
      </c>
    </row>
    <row r="29" spans="1:13" x14ac:dyDescent="0.2">
      <c r="A29" s="187" t="s">
        <v>267</v>
      </c>
      <c r="B29" s="188"/>
      <c r="C29" s="188"/>
      <c r="D29" s="188"/>
      <c r="E29" s="188"/>
      <c r="F29" s="188"/>
      <c r="G29" s="188"/>
      <c r="H29" s="189"/>
      <c r="I29" s="1">
        <v>133</v>
      </c>
      <c r="J29" s="7">
        <v>29828428</v>
      </c>
      <c r="K29" s="7">
        <v>12869766</v>
      </c>
      <c r="L29" s="7">
        <v>23448324</v>
      </c>
      <c r="M29" s="7">
        <v>13787181</v>
      </c>
    </row>
    <row r="30" spans="1:13" x14ac:dyDescent="0.2">
      <c r="A30" s="187" t="s">
        <v>268</v>
      </c>
      <c r="B30" s="188"/>
      <c r="C30" s="188"/>
      <c r="D30" s="188"/>
      <c r="E30" s="188"/>
      <c r="F30" s="188"/>
      <c r="G30" s="188"/>
      <c r="H30" s="189"/>
      <c r="I30" s="1">
        <v>134</v>
      </c>
      <c r="J30" s="7">
        <v>0</v>
      </c>
      <c r="K30" s="7">
        <v>0</v>
      </c>
      <c r="L30" s="7">
        <v>0</v>
      </c>
      <c r="M30" s="7">
        <v>0</v>
      </c>
    </row>
    <row r="31" spans="1:13" x14ac:dyDescent="0.2">
      <c r="A31" s="187" t="s">
        <v>269</v>
      </c>
      <c r="B31" s="188"/>
      <c r="C31" s="188"/>
      <c r="D31" s="188"/>
      <c r="E31" s="188"/>
      <c r="F31" s="188"/>
      <c r="G31" s="188"/>
      <c r="H31" s="189"/>
      <c r="I31" s="1">
        <v>135</v>
      </c>
      <c r="J31" s="7">
        <v>2055423</v>
      </c>
      <c r="K31" s="7">
        <v>72400</v>
      </c>
      <c r="L31" s="7">
        <v>2660208</v>
      </c>
      <c r="M31" s="7">
        <v>-425773</v>
      </c>
    </row>
    <row r="32" spans="1:13" x14ac:dyDescent="0.2">
      <c r="A32" s="187" t="s">
        <v>270</v>
      </c>
      <c r="B32" s="188"/>
      <c r="C32" s="188"/>
      <c r="D32" s="188"/>
      <c r="E32" s="188"/>
      <c r="F32" s="188"/>
      <c r="G32" s="188"/>
      <c r="H32" s="189"/>
      <c r="I32" s="1">
        <v>136</v>
      </c>
      <c r="J32" s="7">
        <v>0</v>
      </c>
      <c r="K32" s="7">
        <v>0</v>
      </c>
      <c r="L32" s="7">
        <v>0</v>
      </c>
      <c r="M32" s="7">
        <v>0</v>
      </c>
    </row>
    <row r="33" spans="1:13" x14ac:dyDescent="0.2">
      <c r="A33" s="187" t="s">
        <v>271</v>
      </c>
      <c r="B33" s="188"/>
      <c r="C33" s="188"/>
      <c r="D33" s="188"/>
      <c r="E33" s="188"/>
      <c r="F33" s="188"/>
      <c r="G33" s="188"/>
      <c r="H33" s="189"/>
      <c r="I33" s="1">
        <v>137</v>
      </c>
      <c r="J33" s="48">
        <f>SUM(J34:J37)</f>
        <v>97994289</v>
      </c>
      <c r="K33" s="48">
        <f>SUM(K34:K37)</f>
        <v>36364966</v>
      </c>
      <c r="L33" s="48">
        <f>SUM(L34:L37)</f>
        <v>62039438</v>
      </c>
      <c r="M33" s="48">
        <f>SUM(M34:M37)</f>
        <v>32529508</v>
      </c>
    </row>
    <row r="34" spans="1:13" x14ac:dyDescent="0.2">
      <c r="A34" s="187" t="s">
        <v>272</v>
      </c>
      <c r="B34" s="188"/>
      <c r="C34" s="188"/>
      <c r="D34" s="188"/>
      <c r="E34" s="188"/>
      <c r="F34" s="188"/>
      <c r="G34" s="188"/>
      <c r="H34" s="189"/>
      <c r="I34" s="1">
        <v>138</v>
      </c>
      <c r="J34" s="7">
        <v>0</v>
      </c>
      <c r="K34" s="7">
        <v>0</v>
      </c>
      <c r="L34" s="7">
        <v>0</v>
      </c>
      <c r="M34" s="7"/>
    </row>
    <row r="35" spans="1:13" x14ac:dyDescent="0.2">
      <c r="A35" s="187" t="s">
        <v>273</v>
      </c>
      <c r="B35" s="188"/>
      <c r="C35" s="188"/>
      <c r="D35" s="188"/>
      <c r="E35" s="188"/>
      <c r="F35" s="188"/>
      <c r="G35" s="188"/>
      <c r="H35" s="189"/>
      <c r="I35" s="1">
        <v>139</v>
      </c>
      <c r="J35" s="7">
        <v>70100780</v>
      </c>
      <c r="K35" s="7">
        <v>35322828</v>
      </c>
      <c r="L35" s="7">
        <f>58215472</f>
        <v>58215472</v>
      </c>
      <c r="M35" s="7">
        <v>32527006</v>
      </c>
    </row>
    <row r="36" spans="1:13" x14ac:dyDescent="0.2">
      <c r="A36" s="187" t="s">
        <v>274</v>
      </c>
      <c r="B36" s="188"/>
      <c r="C36" s="188"/>
      <c r="D36" s="188"/>
      <c r="E36" s="188"/>
      <c r="F36" s="188"/>
      <c r="G36" s="188"/>
      <c r="H36" s="189"/>
      <c r="I36" s="1">
        <v>140</v>
      </c>
      <c r="J36" s="7">
        <v>27893509</v>
      </c>
      <c r="K36" s="7">
        <v>1042138</v>
      </c>
      <c r="L36" s="7">
        <v>3823966</v>
      </c>
      <c r="M36" s="7">
        <v>2502</v>
      </c>
    </row>
    <row r="37" spans="1:13" x14ac:dyDescent="0.2">
      <c r="A37" s="187" t="s">
        <v>275</v>
      </c>
      <c r="B37" s="188"/>
      <c r="C37" s="188"/>
      <c r="D37" s="188"/>
      <c r="E37" s="188"/>
      <c r="F37" s="188"/>
      <c r="G37" s="188"/>
      <c r="H37" s="189"/>
      <c r="I37" s="1">
        <v>141</v>
      </c>
      <c r="J37" s="7">
        <v>0</v>
      </c>
      <c r="K37" s="7">
        <v>0</v>
      </c>
      <c r="L37" s="7">
        <v>0</v>
      </c>
      <c r="M37" s="7">
        <v>0</v>
      </c>
    </row>
    <row r="38" spans="1:13" x14ac:dyDescent="0.2">
      <c r="A38" s="187" t="s">
        <v>276</v>
      </c>
      <c r="B38" s="188"/>
      <c r="C38" s="188"/>
      <c r="D38" s="188"/>
      <c r="E38" s="188"/>
      <c r="F38" s="188"/>
      <c r="G38" s="188"/>
      <c r="H38" s="189"/>
      <c r="I38" s="1">
        <v>142</v>
      </c>
      <c r="J38" s="7">
        <v>0</v>
      </c>
      <c r="K38" s="7">
        <v>0</v>
      </c>
      <c r="L38" s="7">
        <v>0</v>
      </c>
      <c r="M38" s="7">
        <v>0</v>
      </c>
    </row>
    <row r="39" spans="1:13" x14ac:dyDescent="0.2">
      <c r="A39" s="187" t="s">
        <v>277</v>
      </c>
      <c r="B39" s="188"/>
      <c r="C39" s="188"/>
      <c r="D39" s="188"/>
      <c r="E39" s="188"/>
      <c r="F39" s="188"/>
      <c r="G39" s="188"/>
      <c r="H39" s="189"/>
      <c r="I39" s="1">
        <v>143</v>
      </c>
      <c r="J39" s="7">
        <v>0</v>
      </c>
      <c r="K39" s="7">
        <v>0</v>
      </c>
      <c r="L39" s="7">
        <v>0</v>
      </c>
      <c r="M39" s="7">
        <v>0</v>
      </c>
    </row>
    <row r="40" spans="1:13" x14ac:dyDescent="0.2">
      <c r="A40" s="187" t="s">
        <v>278</v>
      </c>
      <c r="B40" s="188"/>
      <c r="C40" s="188"/>
      <c r="D40" s="188"/>
      <c r="E40" s="188"/>
      <c r="F40" s="188"/>
      <c r="G40" s="188"/>
      <c r="H40" s="189"/>
      <c r="I40" s="1">
        <v>144</v>
      </c>
      <c r="J40" s="7">
        <v>0</v>
      </c>
      <c r="K40" s="7">
        <v>0</v>
      </c>
      <c r="L40" s="7">
        <v>0</v>
      </c>
      <c r="M40" s="7">
        <v>0</v>
      </c>
    </row>
    <row r="41" spans="1:13" x14ac:dyDescent="0.2">
      <c r="A41" s="187" t="s">
        <v>279</v>
      </c>
      <c r="B41" s="188"/>
      <c r="C41" s="188"/>
      <c r="D41" s="188"/>
      <c r="E41" s="188"/>
      <c r="F41" s="188"/>
      <c r="G41" s="188"/>
      <c r="H41" s="189"/>
      <c r="I41" s="1">
        <v>145</v>
      </c>
      <c r="J41" s="7">
        <v>0</v>
      </c>
      <c r="K41" s="7">
        <v>0</v>
      </c>
      <c r="L41" s="7">
        <v>0</v>
      </c>
      <c r="M41" s="7">
        <v>0</v>
      </c>
    </row>
    <row r="42" spans="1:13" x14ac:dyDescent="0.2">
      <c r="A42" s="187" t="s">
        <v>280</v>
      </c>
      <c r="B42" s="188"/>
      <c r="C42" s="188"/>
      <c r="D42" s="188"/>
      <c r="E42" s="188"/>
      <c r="F42" s="188"/>
      <c r="G42" s="188"/>
      <c r="H42" s="189"/>
      <c r="I42" s="1">
        <v>146</v>
      </c>
      <c r="J42" s="48">
        <f>J7+J27+J38+J40</f>
        <v>1744980242</v>
      </c>
      <c r="K42" s="48">
        <f>K7+K27+K38+K40</f>
        <v>916521311</v>
      </c>
      <c r="L42" s="48">
        <f>L7+L27+L38+L40</f>
        <v>1813863431</v>
      </c>
      <c r="M42" s="48">
        <f>M7+M27+M38+M40</f>
        <v>989248649</v>
      </c>
    </row>
    <row r="43" spans="1:13" x14ac:dyDescent="0.2">
      <c r="A43" s="187" t="s">
        <v>281</v>
      </c>
      <c r="B43" s="188"/>
      <c r="C43" s="188"/>
      <c r="D43" s="188"/>
      <c r="E43" s="188"/>
      <c r="F43" s="188"/>
      <c r="G43" s="188"/>
      <c r="H43" s="189"/>
      <c r="I43" s="1">
        <v>147</v>
      </c>
      <c r="J43" s="48">
        <f>J10+J33+J39+J41</f>
        <v>1705160726</v>
      </c>
      <c r="K43" s="48">
        <f>K10+K33+K39+K41</f>
        <v>887456401</v>
      </c>
      <c r="L43" s="48">
        <f>L10+L33+L39+L41</f>
        <v>1746912924</v>
      </c>
      <c r="M43" s="48">
        <f>M10+M33+M39+M41</f>
        <v>948949344</v>
      </c>
    </row>
    <row r="44" spans="1:13" x14ac:dyDescent="0.2">
      <c r="A44" s="187" t="s">
        <v>282</v>
      </c>
      <c r="B44" s="188"/>
      <c r="C44" s="188"/>
      <c r="D44" s="188"/>
      <c r="E44" s="188"/>
      <c r="F44" s="188"/>
      <c r="G44" s="188"/>
      <c r="H44" s="189"/>
      <c r="I44" s="1">
        <v>148</v>
      </c>
      <c r="J44" s="48">
        <f>J42-J43</f>
        <v>39819516</v>
      </c>
      <c r="K44" s="48">
        <f>K42-K43</f>
        <v>29064910</v>
      </c>
      <c r="L44" s="48">
        <f>L42-L43</f>
        <v>66950507</v>
      </c>
      <c r="M44" s="48">
        <f>M42-M43</f>
        <v>40299305</v>
      </c>
    </row>
    <row r="45" spans="1:13" x14ac:dyDescent="0.2">
      <c r="A45" s="207" t="s">
        <v>283</v>
      </c>
      <c r="B45" s="208"/>
      <c r="C45" s="208"/>
      <c r="D45" s="208"/>
      <c r="E45" s="208"/>
      <c r="F45" s="208"/>
      <c r="G45" s="208"/>
      <c r="H45" s="209"/>
      <c r="I45" s="1">
        <v>149</v>
      </c>
      <c r="J45" s="48">
        <f>IF(J42&gt;J43,J42-J43,0)</f>
        <v>39819516</v>
      </c>
      <c r="K45" s="48">
        <f>IF(K42&gt;K43,K42-K43,0)</f>
        <v>29064910</v>
      </c>
      <c r="L45" s="48">
        <f>IF(L42&gt;L43,L42-L43,0)</f>
        <v>66950507</v>
      </c>
      <c r="M45" s="48">
        <f>IF(M42&gt;M43,M42-M43,0)</f>
        <v>40299305</v>
      </c>
    </row>
    <row r="46" spans="1:13" x14ac:dyDescent="0.2">
      <c r="A46" s="207" t="s">
        <v>284</v>
      </c>
      <c r="B46" s="208"/>
      <c r="C46" s="208"/>
      <c r="D46" s="208"/>
      <c r="E46" s="208"/>
      <c r="F46" s="208"/>
      <c r="G46" s="208"/>
      <c r="H46" s="209"/>
      <c r="I46" s="1">
        <v>150</v>
      </c>
      <c r="J46" s="48">
        <f>IF(J43&gt;J42,J43-J42,0)</f>
        <v>0</v>
      </c>
      <c r="K46" s="48">
        <f>IF(K43&gt;K42,K43-K42,0)</f>
        <v>0</v>
      </c>
      <c r="L46" s="48">
        <f>IF(L43&gt;L42,L43-L42,0)</f>
        <v>0</v>
      </c>
      <c r="M46" s="48">
        <f>IF(M43&gt;M42,M43-M42,0)</f>
        <v>0</v>
      </c>
    </row>
    <row r="47" spans="1:13" x14ac:dyDescent="0.2">
      <c r="A47" s="187" t="s">
        <v>285</v>
      </c>
      <c r="B47" s="188"/>
      <c r="C47" s="188"/>
      <c r="D47" s="188"/>
      <c r="E47" s="188"/>
      <c r="F47" s="188"/>
      <c r="G47" s="188"/>
      <c r="H47" s="189"/>
      <c r="I47" s="1">
        <v>151</v>
      </c>
      <c r="J47" s="7">
        <v>8332124</v>
      </c>
      <c r="K47" s="7">
        <v>5735043</v>
      </c>
      <c r="L47" s="7">
        <v>11535549</v>
      </c>
      <c r="M47" s="7">
        <v>10728582</v>
      </c>
    </row>
    <row r="48" spans="1:13" x14ac:dyDescent="0.2">
      <c r="A48" s="187" t="s">
        <v>286</v>
      </c>
      <c r="B48" s="188"/>
      <c r="C48" s="188"/>
      <c r="D48" s="188"/>
      <c r="E48" s="188"/>
      <c r="F48" s="188"/>
      <c r="G48" s="188"/>
      <c r="H48" s="189"/>
      <c r="I48" s="1">
        <v>152</v>
      </c>
      <c r="J48" s="48">
        <f>J44-J47</f>
        <v>31487392</v>
      </c>
      <c r="K48" s="48">
        <f>K44-K47</f>
        <v>23329867</v>
      </c>
      <c r="L48" s="48">
        <f>L44-L47</f>
        <v>55414958</v>
      </c>
      <c r="M48" s="48">
        <f>M44-M47</f>
        <v>29570723</v>
      </c>
    </row>
    <row r="49" spans="1:13" x14ac:dyDescent="0.2">
      <c r="A49" s="207" t="s">
        <v>287</v>
      </c>
      <c r="B49" s="208"/>
      <c r="C49" s="208"/>
      <c r="D49" s="208"/>
      <c r="E49" s="208"/>
      <c r="F49" s="208"/>
      <c r="G49" s="208"/>
      <c r="H49" s="209"/>
      <c r="I49" s="1">
        <v>153</v>
      </c>
      <c r="J49" s="48">
        <f>IF(J48&gt;0,J48,0)</f>
        <v>31487392</v>
      </c>
      <c r="K49" s="48">
        <f>IF(K48&gt;0,K48,0)</f>
        <v>23329867</v>
      </c>
      <c r="L49" s="48">
        <f>IF(L48&gt;0,L48,0)</f>
        <v>55414958</v>
      </c>
      <c r="M49" s="48">
        <f>IF(M48&gt;0,M48,0)</f>
        <v>29570723</v>
      </c>
    </row>
    <row r="50" spans="1:13" x14ac:dyDescent="0.2">
      <c r="A50" s="234" t="s">
        <v>288</v>
      </c>
      <c r="B50" s="235"/>
      <c r="C50" s="235"/>
      <c r="D50" s="235"/>
      <c r="E50" s="235"/>
      <c r="F50" s="235"/>
      <c r="G50" s="235"/>
      <c r="H50" s="236"/>
      <c r="I50" s="4">
        <v>154</v>
      </c>
      <c r="J50" s="55">
        <f>IF(J48&lt;0,-J48,0)</f>
        <v>0</v>
      </c>
      <c r="K50" s="55">
        <f>IF(K48&lt;0,-K48,0)</f>
        <v>0</v>
      </c>
      <c r="L50" s="55">
        <f>IF(L48&lt;0,-L48,0)</f>
        <v>0</v>
      </c>
      <c r="M50" s="55">
        <f>IF(M48&lt;0,-M48,0)</f>
        <v>0</v>
      </c>
    </row>
    <row r="51" spans="1:13" ht="12.75" customHeight="1" x14ac:dyDescent="0.2">
      <c r="A51" s="204" t="s">
        <v>289</v>
      </c>
      <c r="B51" s="215"/>
      <c r="C51" s="215"/>
      <c r="D51" s="215"/>
      <c r="E51" s="215"/>
      <c r="F51" s="215"/>
      <c r="G51" s="215"/>
      <c r="H51" s="215"/>
      <c r="I51" s="215"/>
      <c r="J51" s="215"/>
      <c r="K51" s="215"/>
      <c r="L51" s="215"/>
      <c r="M51" s="237"/>
    </row>
    <row r="52" spans="1:13" ht="12.75" customHeight="1" x14ac:dyDescent="0.2">
      <c r="A52" s="204" t="s">
        <v>290</v>
      </c>
      <c r="B52" s="215"/>
      <c r="C52" s="215"/>
      <c r="D52" s="215"/>
      <c r="E52" s="215"/>
      <c r="F52" s="215"/>
      <c r="G52" s="215"/>
      <c r="H52" s="215"/>
      <c r="I52" s="119"/>
      <c r="J52" s="119"/>
      <c r="K52" s="119"/>
      <c r="L52" s="119"/>
      <c r="M52" s="121"/>
    </row>
    <row r="53" spans="1:13" x14ac:dyDescent="0.2">
      <c r="A53" s="238" t="s">
        <v>291</v>
      </c>
      <c r="B53" s="239"/>
      <c r="C53" s="239"/>
      <c r="D53" s="239"/>
      <c r="E53" s="239"/>
      <c r="F53" s="239"/>
      <c r="G53" s="239"/>
      <c r="H53" s="240"/>
      <c r="I53" s="3">
        <v>155</v>
      </c>
      <c r="J53" s="120">
        <v>31158307</v>
      </c>
      <c r="K53" s="120">
        <v>23551441</v>
      </c>
      <c r="L53" s="120">
        <f>55566875</f>
        <v>55566875</v>
      </c>
      <c r="M53" s="120">
        <f>29749657</f>
        <v>29749657</v>
      </c>
    </row>
    <row r="54" spans="1:13" x14ac:dyDescent="0.2">
      <c r="A54" s="231" t="s">
        <v>292</v>
      </c>
      <c r="B54" s="232"/>
      <c r="C54" s="232"/>
      <c r="D54" s="232"/>
      <c r="E54" s="232"/>
      <c r="F54" s="232"/>
      <c r="G54" s="232"/>
      <c r="H54" s="233"/>
      <c r="I54" s="1">
        <v>156</v>
      </c>
      <c r="J54" s="8">
        <v>329085</v>
      </c>
      <c r="K54" s="8">
        <v>-221574</v>
      </c>
      <c r="L54" s="8">
        <v>-151917</v>
      </c>
      <c r="M54" s="8">
        <v>-178934</v>
      </c>
    </row>
    <row r="55" spans="1:13" ht="12.75" customHeight="1" x14ac:dyDescent="0.2">
      <c r="A55" s="204" t="s">
        <v>293</v>
      </c>
      <c r="B55" s="215"/>
      <c r="C55" s="215"/>
      <c r="D55" s="215"/>
      <c r="E55" s="215"/>
      <c r="F55" s="215"/>
      <c r="G55" s="215"/>
      <c r="H55" s="215"/>
      <c r="I55" s="215"/>
      <c r="J55" s="215"/>
      <c r="K55" s="215"/>
      <c r="L55" s="215"/>
      <c r="M55" s="215"/>
    </row>
    <row r="56" spans="1:13" x14ac:dyDescent="0.2">
      <c r="A56" s="184" t="s">
        <v>294</v>
      </c>
      <c r="B56" s="185"/>
      <c r="C56" s="185"/>
      <c r="D56" s="185"/>
      <c r="E56" s="185"/>
      <c r="F56" s="185"/>
      <c r="G56" s="185"/>
      <c r="H56" s="186"/>
      <c r="I56" s="9">
        <v>157</v>
      </c>
      <c r="J56" s="6">
        <f>J49</f>
        <v>31487392</v>
      </c>
      <c r="K56" s="6">
        <f>K49</f>
        <v>23329867</v>
      </c>
      <c r="L56" s="6">
        <f>L49</f>
        <v>55414958</v>
      </c>
      <c r="M56" s="6">
        <f>M49</f>
        <v>29570723</v>
      </c>
    </row>
    <row r="57" spans="1:13" x14ac:dyDescent="0.2">
      <c r="A57" s="187" t="s">
        <v>295</v>
      </c>
      <c r="B57" s="188"/>
      <c r="C57" s="188"/>
      <c r="D57" s="188"/>
      <c r="E57" s="188"/>
      <c r="F57" s="188"/>
      <c r="G57" s="188"/>
      <c r="H57" s="189"/>
      <c r="I57" s="1">
        <v>158</v>
      </c>
      <c r="J57" s="48">
        <f>SUM(J58:J64)</f>
        <v>8877447</v>
      </c>
      <c r="K57" s="48">
        <f>SUM(K58:K64)</f>
        <v>-115441</v>
      </c>
      <c r="L57" s="48">
        <f>SUM(L58:L64)</f>
        <v>-1072388</v>
      </c>
      <c r="M57" s="48">
        <f>SUM(M58:M64)</f>
        <v>-887288</v>
      </c>
    </row>
    <row r="58" spans="1:13" x14ac:dyDescent="0.2">
      <c r="A58" s="187" t="s">
        <v>296</v>
      </c>
      <c r="B58" s="188"/>
      <c r="C58" s="188"/>
      <c r="D58" s="188"/>
      <c r="E58" s="188"/>
      <c r="F58" s="188"/>
      <c r="G58" s="188"/>
      <c r="H58" s="189"/>
      <c r="I58" s="1">
        <v>159</v>
      </c>
      <c r="J58" s="7">
        <v>8877447</v>
      </c>
      <c r="K58" s="7">
        <v>-115441</v>
      </c>
      <c r="L58" s="7">
        <v>-1072388</v>
      </c>
      <c r="M58" s="7">
        <v>-887288</v>
      </c>
    </row>
    <row r="59" spans="1:13" x14ac:dyDescent="0.2">
      <c r="A59" s="187" t="s">
        <v>297</v>
      </c>
      <c r="B59" s="188"/>
      <c r="C59" s="188"/>
      <c r="D59" s="188"/>
      <c r="E59" s="188"/>
      <c r="F59" s="188"/>
      <c r="G59" s="188"/>
      <c r="H59" s="189"/>
      <c r="I59" s="1">
        <v>160</v>
      </c>
      <c r="J59" s="7"/>
      <c r="K59" s="7"/>
      <c r="L59" s="7"/>
      <c r="M59" s="7"/>
    </row>
    <row r="60" spans="1:13" x14ac:dyDescent="0.2">
      <c r="A60" s="187" t="s">
        <v>298</v>
      </c>
      <c r="B60" s="188"/>
      <c r="C60" s="188"/>
      <c r="D60" s="188"/>
      <c r="E60" s="188"/>
      <c r="F60" s="188"/>
      <c r="G60" s="188"/>
      <c r="H60" s="189"/>
      <c r="I60" s="1">
        <v>161</v>
      </c>
      <c r="J60" s="7"/>
      <c r="K60" s="7"/>
      <c r="L60" s="7"/>
      <c r="M60" s="7"/>
    </row>
    <row r="61" spans="1:13" x14ac:dyDescent="0.2">
      <c r="A61" s="187" t="s">
        <v>299</v>
      </c>
      <c r="B61" s="188"/>
      <c r="C61" s="188"/>
      <c r="D61" s="188"/>
      <c r="E61" s="188"/>
      <c r="F61" s="188"/>
      <c r="G61" s="188"/>
      <c r="H61" s="189"/>
      <c r="I61" s="1">
        <v>162</v>
      </c>
      <c r="J61" s="7"/>
      <c r="K61" s="7"/>
      <c r="L61" s="7"/>
      <c r="M61" s="7"/>
    </row>
    <row r="62" spans="1:13" x14ac:dyDescent="0.2">
      <c r="A62" s="187" t="s">
        <v>300</v>
      </c>
      <c r="B62" s="188"/>
      <c r="C62" s="188"/>
      <c r="D62" s="188"/>
      <c r="E62" s="188"/>
      <c r="F62" s="188"/>
      <c r="G62" s="188"/>
      <c r="H62" s="189"/>
      <c r="I62" s="1">
        <v>163</v>
      </c>
      <c r="J62" s="7"/>
      <c r="K62" s="7"/>
      <c r="L62" s="7"/>
      <c r="M62" s="7"/>
    </row>
    <row r="63" spans="1:13" x14ac:dyDescent="0.2">
      <c r="A63" s="187" t="s">
        <v>301</v>
      </c>
      <c r="B63" s="188"/>
      <c r="C63" s="188"/>
      <c r="D63" s="188"/>
      <c r="E63" s="188"/>
      <c r="F63" s="188"/>
      <c r="G63" s="188"/>
      <c r="H63" s="189"/>
      <c r="I63" s="1">
        <v>164</v>
      </c>
      <c r="J63" s="7"/>
      <c r="K63" s="7"/>
      <c r="L63" s="7"/>
      <c r="M63" s="7"/>
    </row>
    <row r="64" spans="1:13" x14ac:dyDescent="0.2">
      <c r="A64" s="187" t="s">
        <v>302</v>
      </c>
      <c r="B64" s="188"/>
      <c r="C64" s="188"/>
      <c r="D64" s="188"/>
      <c r="E64" s="188"/>
      <c r="F64" s="188"/>
      <c r="G64" s="188"/>
      <c r="H64" s="189"/>
      <c r="I64" s="1">
        <v>165</v>
      </c>
      <c r="J64" s="7"/>
      <c r="K64" s="7"/>
      <c r="L64" s="7"/>
      <c r="M64" s="7"/>
    </row>
    <row r="65" spans="1:13" x14ac:dyDescent="0.2">
      <c r="A65" s="187" t="s">
        <v>303</v>
      </c>
      <c r="B65" s="188"/>
      <c r="C65" s="188"/>
      <c r="D65" s="188"/>
      <c r="E65" s="188"/>
      <c r="F65" s="188"/>
      <c r="G65" s="188"/>
      <c r="H65" s="189"/>
      <c r="I65" s="1">
        <v>166</v>
      </c>
      <c r="J65" s="7"/>
      <c r="K65" s="7"/>
      <c r="L65" s="7"/>
      <c r="M65" s="7"/>
    </row>
    <row r="66" spans="1:13" x14ac:dyDescent="0.2">
      <c r="A66" s="187" t="s">
        <v>304</v>
      </c>
      <c r="B66" s="188"/>
      <c r="C66" s="188"/>
      <c r="D66" s="188"/>
      <c r="E66" s="188"/>
      <c r="F66" s="188"/>
      <c r="G66" s="188"/>
      <c r="H66" s="189"/>
      <c r="I66" s="1">
        <v>167</v>
      </c>
      <c r="J66" s="48">
        <f>J57-J65</f>
        <v>8877447</v>
      </c>
      <c r="K66" s="48">
        <f>K57-K65</f>
        <v>-115441</v>
      </c>
      <c r="L66" s="48">
        <f>L57-L65</f>
        <v>-1072388</v>
      </c>
      <c r="M66" s="48">
        <f>M57-M65</f>
        <v>-887288</v>
      </c>
    </row>
    <row r="67" spans="1:13" x14ac:dyDescent="0.2">
      <c r="A67" s="187" t="s">
        <v>305</v>
      </c>
      <c r="B67" s="188"/>
      <c r="C67" s="188"/>
      <c r="D67" s="188"/>
      <c r="E67" s="188"/>
      <c r="F67" s="188"/>
      <c r="G67" s="188"/>
      <c r="H67" s="189"/>
      <c r="I67" s="1">
        <v>168</v>
      </c>
      <c r="J67" s="55">
        <f>J56+J66</f>
        <v>40364839</v>
      </c>
      <c r="K67" s="55">
        <f>K56+K66</f>
        <v>23214426</v>
      </c>
      <c r="L67" s="55">
        <f>L56+L66</f>
        <v>54342570</v>
      </c>
      <c r="M67" s="55">
        <f>M56+M66</f>
        <v>28683435</v>
      </c>
    </row>
    <row r="68" spans="1:13" ht="12.75" customHeight="1" x14ac:dyDescent="0.2">
      <c r="A68" s="204" t="s">
        <v>306</v>
      </c>
      <c r="B68" s="215"/>
      <c r="C68" s="215"/>
      <c r="D68" s="215"/>
      <c r="E68" s="215"/>
      <c r="F68" s="215"/>
      <c r="G68" s="215"/>
      <c r="H68" s="215"/>
      <c r="I68" s="215"/>
      <c r="J68" s="215"/>
      <c r="K68" s="215"/>
      <c r="L68" s="215"/>
      <c r="M68" s="237"/>
    </row>
    <row r="69" spans="1:13" ht="12.75" customHeight="1" x14ac:dyDescent="0.2">
      <c r="A69" s="204" t="s">
        <v>307</v>
      </c>
      <c r="B69" s="215"/>
      <c r="C69" s="215"/>
      <c r="D69" s="215"/>
      <c r="E69" s="215"/>
      <c r="F69" s="215"/>
      <c r="G69" s="215"/>
      <c r="H69" s="215"/>
      <c r="I69" s="215"/>
      <c r="J69" s="215"/>
      <c r="K69" s="215"/>
      <c r="L69" s="215"/>
      <c r="M69" s="237"/>
    </row>
    <row r="70" spans="1:13" x14ac:dyDescent="0.2">
      <c r="A70" s="238" t="s">
        <v>291</v>
      </c>
      <c r="B70" s="239"/>
      <c r="C70" s="239"/>
      <c r="D70" s="239"/>
      <c r="E70" s="239"/>
      <c r="F70" s="239"/>
      <c r="G70" s="239"/>
      <c r="H70" s="240"/>
      <c r="I70" s="3">
        <v>169</v>
      </c>
      <c r="J70" s="120">
        <v>40225687</v>
      </c>
      <c r="K70" s="120">
        <v>23551441</v>
      </c>
      <c r="L70" s="120">
        <f>54518875</f>
        <v>54518875</v>
      </c>
      <c r="M70" s="120">
        <f>28881277</f>
        <v>28881277</v>
      </c>
    </row>
    <row r="71" spans="1:13" x14ac:dyDescent="0.2">
      <c r="A71" s="243" t="s">
        <v>292</v>
      </c>
      <c r="B71" s="244"/>
      <c r="C71" s="244"/>
      <c r="D71" s="244"/>
      <c r="E71" s="244"/>
      <c r="F71" s="244"/>
      <c r="G71" s="244"/>
      <c r="H71" s="245"/>
      <c r="I71" s="4">
        <v>170</v>
      </c>
      <c r="J71" s="8">
        <v>139152</v>
      </c>
      <c r="K71" s="8">
        <v>-337015</v>
      </c>
      <c r="L71" s="8">
        <v>-176305</v>
      </c>
      <c r="M71" s="8">
        <v>-197842</v>
      </c>
    </row>
  </sheetData>
  <mergeCells count="73">
    <mergeCell ref="A2:M2"/>
    <mergeCell ref="A1:M1"/>
    <mergeCell ref="A71:H71"/>
    <mergeCell ref="A65:H65"/>
    <mergeCell ref="A66:H66"/>
    <mergeCell ref="A67:H67"/>
    <mergeCell ref="A68:M68"/>
    <mergeCell ref="A69:M69"/>
    <mergeCell ref="A62:H62"/>
    <mergeCell ref="A63:H63"/>
    <mergeCell ref="A64:H64"/>
    <mergeCell ref="A70:H70"/>
    <mergeCell ref="A58:H58"/>
    <mergeCell ref="A59:H59"/>
    <mergeCell ref="A60:H60"/>
    <mergeCell ref="A61:H61"/>
    <mergeCell ref="A54:H54"/>
    <mergeCell ref="A56:H56"/>
    <mergeCell ref="A55:M55"/>
    <mergeCell ref="A57:H57"/>
    <mergeCell ref="A50:H50"/>
    <mergeCell ref="A51:M51"/>
    <mergeCell ref="A52:H52"/>
    <mergeCell ref="A53:H53"/>
    <mergeCell ref="A46:H46"/>
    <mergeCell ref="A47:H47"/>
    <mergeCell ref="A48:H48"/>
    <mergeCell ref="A49:H49"/>
    <mergeCell ref="A42:H42"/>
    <mergeCell ref="A43:H43"/>
    <mergeCell ref="A44:H44"/>
    <mergeCell ref="A45:H45"/>
    <mergeCell ref="A38:H38"/>
    <mergeCell ref="A39:H39"/>
    <mergeCell ref="A40:H40"/>
    <mergeCell ref="A41:H41"/>
    <mergeCell ref="A34:H34"/>
    <mergeCell ref="A35:H35"/>
    <mergeCell ref="A36:H36"/>
    <mergeCell ref="A37:H37"/>
    <mergeCell ref="A30:H30"/>
    <mergeCell ref="A31:H31"/>
    <mergeCell ref="A32:H32"/>
    <mergeCell ref="A33:H33"/>
    <mergeCell ref="A26:H26"/>
    <mergeCell ref="A27:H27"/>
    <mergeCell ref="A28:H28"/>
    <mergeCell ref="A29:H29"/>
    <mergeCell ref="A22:H22"/>
    <mergeCell ref="A23:H23"/>
    <mergeCell ref="A24:H24"/>
    <mergeCell ref="A25:H25"/>
    <mergeCell ref="A18:H18"/>
    <mergeCell ref="A19:H19"/>
    <mergeCell ref="A20:H20"/>
    <mergeCell ref="A21:H21"/>
    <mergeCell ref="A14:H14"/>
    <mergeCell ref="A15:H15"/>
    <mergeCell ref="A16:H16"/>
    <mergeCell ref="A17:H17"/>
    <mergeCell ref="A10:H10"/>
    <mergeCell ref="A11:H11"/>
    <mergeCell ref="A12:H12"/>
    <mergeCell ref="A13:H13"/>
    <mergeCell ref="A3:M3"/>
    <mergeCell ref="A4:H4"/>
    <mergeCell ref="A6:H6"/>
    <mergeCell ref="A7:H7"/>
    <mergeCell ref="A8:H8"/>
    <mergeCell ref="A9:H9"/>
    <mergeCell ref="J4:K4"/>
    <mergeCell ref="L4:M4"/>
    <mergeCell ref="A5:H5"/>
  </mergeCells>
  <phoneticPr fontId="3" type="noConversion"/>
  <dataValidations count="3">
    <dataValidation type="whole" operator="notEqual" allowBlank="1" showInputMessage="1" showErrorMessage="1" errorTitle="Pogrešan unos" error="Mogu se unijeti samo cjelobrojne vrijednosti." sqref="J47:L47 J53:L54 K66:M67 J56:J67 K56:L56 K57:M57 K58:L65 J70:L71">
      <formula1>999999999999</formula1>
    </dataValidation>
    <dataValidation type="whole" operator="notEqual" allowBlank="1" showInputMessage="1" showErrorMessage="1" errorTitle="Pogrešan unos" error="Mogu se unijeti samo cjelobrojne pozitivne ili negativne vrijednosti." sqref="J11:L11">
      <formula1>999999999999</formula1>
    </dataValidation>
    <dataValidation type="whole" operator="greaterThanOrEqual" allowBlank="1" showInputMessage="1" showErrorMessage="1" errorTitle="Pogrešan unos" error="Mogu se unijeti samo cjelobrojne pozitivne vrijednosti." sqref="K42:M46 K10:M10 J7:J10 K7:M7 K8:L9 J12:J46 K12:M12 K13:L15 K16:M16 K17:L21 K22:M22 K23:L26 K28:L32 K33:M33 K34:L41 J48:M50 K27:M27">
      <formula1>0</formula1>
    </dataValidation>
  </dataValidations>
  <pageMargins left="0.75" right="0.75"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2"/>
  <sheetViews>
    <sheetView zoomScaleNormal="100" zoomScaleSheetLayoutView="110" workbookViewId="0">
      <selection activeCell="A4" sqref="A4:J4"/>
    </sheetView>
  </sheetViews>
  <sheetFormatPr defaultRowHeight="12.75" x14ac:dyDescent="0.2"/>
  <cols>
    <col min="1" max="7" width="9.140625" style="47"/>
    <col min="8" max="8" width="7.85546875" style="47" customWidth="1"/>
    <col min="9" max="9" width="6.5703125" style="47" bestFit="1" customWidth="1"/>
    <col min="10" max="11" width="9.5703125" style="47" bestFit="1" customWidth="1"/>
    <col min="12" max="16384" width="9.140625" style="47"/>
  </cols>
  <sheetData>
    <row r="1" spans="1:11" ht="12.75" customHeight="1" x14ac:dyDescent="0.2">
      <c r="A1" s="249" t="s">
        <v>308</v>
      </c>
      <c r="B1" s="249"/>
      <c r="C1" s="249"/>
      <c r="D1" s="249"/>
      <c r="E1" s="249"/>
      <c r="F1" s="249"/>
      <c r="G1" s="249"/>
      <c r="H1" s="249"/>
      <c r="I1" s="249"/>
      <c r="J1" s="249"/>
      <c r="K1" s="249"/>
    </row>
    <row r="2" spans="1:11" ht="12.75" customHeight="1" x14ac:dyDescent="0.2">
      <c r="A2" s="250" t="s">
        <v>240</v>
      </c>
      <c r="B2" s="250"/>
      <c r="C2" s="250"/>
      <c r="D2" s="250"/>
      <c r="E2" s="250"/>
      <c r="F2" s="250"/>
      <c r="G2" s="250"/>
      <c r="H2" s="250"/>
      <c r="I2" s="250"/>
      <c r="J2" s="250"/>
      <c r="K2" s="250"/>
    </row>
    <row r="3" spans="1:11" ht="12.75" customHeight="1" x14ac:dyDescent="0.2">
      <c r="A3" s="246" t="s">
        <v>378</v>
      </c>
      <c r="B3" s="247"/>
      <c r="C3" s="247"/>
      <c r="D3" s="247"/>
      <c r="E3" s="247"/>
      <c r="F3" s="247"/>
      <c r="G3" s="247"/>
      <c r="H3" s="247"/>
      <c r="I3" s="247"/>
      <c r="J3" s="247"/>
      <c r="K3" s="248"/>
    </row>
    <row r="4" spans="1:11" ht="24" x14ac:dyDescent="0.2">
      <c r="A4" s="251" t="s">
        <v>131</v>
      </c>
      <c r="B4" s="251"/>
      <c r="C4" s="251"/>
      <c r="D4" s="251"/>
      <c r="E4" s="251"/>
      <c r="F4" s="251"/>
      <c r="G4" s="251"/>
      <c r="H4" s="251"/>
      <c r="I4" s="59" t="s">
        <v>132</v>
      </c>
      <c r="J4" s="60" t="s">
        <v>241</v>
      </c>
      <c r="K4" s="60" t="s">
        <v>242</v>
      </c>
    </row>
    <row r="5" spans="1:11" ht="12.75" customHeight="1" x14ac:dyDescent="0.2">
      <c r="A5" s="252">
        <v>1</v>
      </c>
      <c r="B5" s="253"/>
      <c r="C5" s="253"/>
      <c r="D5" s="253"/>
      <c r="E5" s="253"/>
      <c r="F5" s="253"/>
      <c r="G5" s="253"/>
      <c r="H5" s="254"/>
      <c r="I5" s="61">
        <v>2</v>
      </c>
      <c r="J5" s="62" t="s">
        <v>55</v>
      </c>
      <c r="K5" s="62" t="s">
        <v>56</v>
      </c>
    </row>
    <row r="6" spans="1:11" x14ac:dyDescent="0.2">
      <c r="A6" s="204" t="s">
        <v>309</v>
      </c>
      <c r="B6" s="215"/>
      <c r="C6" s="215"/>
      <c r="D6" s="215"/>
      <c r="E6" s="215"/>
      <c r="F6" s="215"/>
      <c r="G6" s="215"/>
      <c r="H6" s="215"/>
      <c r="I6" s="255"/>
      <c r="J6" s="255"/>
      <c r="K6" s="256"/>
    </row>
    <row r="7" spans="1:11" x14ac:dyDescent="0.2">
      <c r="A7" s="198" t="s">
        <v>310</v>
      </c>
      <c r="B7" s="199"/>
      <c r="C7" s="199"/>
      <c r="D7" s="199"/>
      <c r="E7" s="199"/>
      <c r="F7" s="199"/>
      <c r="G7" s="199"/>
      <c r="H7" s="199"/>
      <c r="I7" s="1">
        <v>1</v>
      </c>
      <c r="J7" s="5">
        <v>39819516</v>
      </c>
      <c r="K7" s="7">
        <v>66950507</v>
      </c>
    </row>
    <row r="8" spans="1:11" x14ac:dyDescent="0.2">
      <c r="A8" s="198" t="s">
        <v>311</v>
      </c>
      <c r="B8" s="199"/>
      <c r="C8" s="199"/>
      <c r="D8" s="199"/>
      <c r="E8" s="199"/>
      <c r="F8" s="199"/>
      <c r="G8" s="199"/>
      <c r="H8" s="199"/>
      <c r="I8" s="1">
        <v>2</v>
      </c>
      <c r="J8" s="5">
        <v>77728202</v>
      </c>
      <c r="K8" s="7">
        <v>78881546</v>
      </c>
    </row>
    <row r="9" spans="1:11" x14ac:dyDescent="0.2">
      <c r="A9" s="198" t="s">
        <v>312</v>
      </c>
      <c r="B9" s="199"/>
      <c r="C9" s="199"/>
      <c r="D9" s="199"/>
      <c r="E9" s="199"/>
      <c r="F9" s="199"/>
      <c r="G9" s="199"/>
      <c r="H9" s="199"/>
      <c r="I9" s="1">
        <v>3</v>
      </c>
      <c r="J9" s="5"/>
      <c r="K9" s="7">
        <v>15881749</v>
      </c>
    </row>
    <row r="10" spans="1:11" x14ac:dyDescent="0.2">
      <c r="A10" s="198" t="s">
        <v>313</v>
      </c>
      <c r="B10" s="199"/>
      <c r="C10" s="199"/>
      <c r="D10" s="199"/>
      <c r="E10" s="199"/>
      <c r="F10" s="199"/>
      <c r="G10" s="199"/>
      <c r="H10" s="199"/>
      <c r="I10" s="1">
        <v>4</v>
      </c>
      <c r="J10" s="5">
        <v>58004000</v>
      </c>
      <c r="K10" s="7"/>
    </row>
    <row r="11" spans="1:11" x14ac:dyDescent="0.2">
      <c r="A11" s="198" t="s">
        <v>314</v>
      </c>
      <c r="B11" s="199"/>
      <c r="C11" s="199"/>
      <c r="D11" s="199"/>
      <c r="E11" s="199"/>
      <c r="F11" s="199"/>
      <c r="G11" s="199"/>
      <c r="H11" s="199"/>
      <c r="I11" s="1">
        <v>5</v>
      </c>
      <c r="J11" s="5"/>
      <c r="K11" s="7"/>
    </row>
    <row r="12" spans="1:11" x14ac:dyDescent="0.2">
      <c r="A12" s="198" t="s">
        <v>315</v>
      </c>
      <c r="B12" s="199"/>
      <c r="C12" s="199"/>
      <c r="D12" s="199"/>
      <c r="E12" s="199"/>
      <c r="F12" s="199"/>
      <c r="G12" s="199"/>
      <c r="H12" s="199"/>
      <c r="I12" s="1">
        <v>6</v>
      </c>
      <c r="J12" s="5"/>
      <c r="K12" s="7">
        <v>9565500</v>
      </c>
    </row>
    <row r="13" spans="1:11" x14ac:dyDescent="0.2">
      <c r="A13" s="187" t="s">
        <v>316</v>
      </c>
      <c r="B13" s="188"/>
      <c r="C13" s="188"/>
      <c r="D13" s="188"/>
      <c r="E13" s="188"/>
      <c r="F13" s="188"/>
      <c r="G13" s="188"/>
      <c r="H13" s="188"/>
      <c r="I13" s="1">
        <v>7</v>
      </c>
      <c r="J13" s="57">
        <f>SUM(J7:J12)</f>
        <v>175551718</v>
      </c>
      <c r="K13" s="48">
        <f>SUM(K7:K12)</f>
        <v>171279302</v>
      </c>
    </row>
    <row r="14" spans="1:11" x14ac:dyDescent="0.2">
      <c r="A14" s="198" t="s">
        <v>317</v>
      </c>
      <c r="B14" s="199"/>
      <c r="C14" s="199"/>
      <c r="D14" s="199"/>
      <c r="E14" s="199"/>
      <c r="F14" s="199"/>
      <c r="G14" s="199"/>
      <c r="H14" s="199"/>
      <c r="I14" s="1">
        <v>8</v>
      </c>
      <c r="J14" s="5">
        <v>85265000</v>
      </c>
      <c r="K14" s="7"/>
    </row>
    <row r="15" spans="1:11" x14ac:dyDescent="0.2">
      <c r="A15" s="198" t="s">
        <v>318</v>
      </c>
      <c r="B15" s="199"/>
      <c r="C15" s="199"/>
      <c r="D15" s="199"/>
      <c r="E15" s="199"/>
      <c r="F15" s="199"/>
      <c r="G15" s="199"/>
      <c r="H15" s="199"/>
      <c r="I15" s="1">
        <v>9</v>
      </c>
      <c r="J15" s="5"/>
      <c r="K15" s="7">
        <v>28890963</v>
      </c>
    </row>
    <row r="16" spans="1:11" x14ac:dyDescent="0.2">
      <c r="A16" s="198" t="s">
        <v>319</v>
      </c>
      <c r="B16" s="199"/>
      <c r="C16" s="199"/>
      <c r="D16" s="199"/>
      <c r="E16" s="199"/>
      <c r="F16" s="199"/>
      <c r="G16" s="199"/>
      <c r="H16" s="199"/>
      <c r="I16" s="1">
        <v>10</v>
      </c>
      <c r="J16" s="5">
        <v>20078000</v>
      </c>
      <c r="K16" s="7">
        <v>10003975</v>
      </c>
    </row>
    <row r="17" spans="1:11" x14ac:dyDescent="0.2">
      <c r="A17" s="198" t="s">
        <v>320</v>
      </c>
      <c r="B17" s="199"/>
      <c r="C17" s="199"/>
      <c r="D17" s="199"/>
      <c r="E17" s="199"/>
      <c r="F17" s="199"/>
      <c r="G17" s="199"/>
      <c r="H17" s="199"/>
      <c r="I17" s="1">
        <v>11</v>
      </c>
      <c r="J17" s="5">
        <v>6505904</v>
      </c>
      <c r="K17" s="7">
        <v>29084607</v>
      </c>
    </row>
    <row r="18" spans="1:11" x14ac:dyDescent="0.2">
      <c r="A18" s="187" t="s">
        <v>321</v>
      </c>
      <c r="B18" s="188"/>
      <c r="C18" s="188"/>
      <c r="D18" s="188"/>
      <c r="E18" s="188"/>
      <c r="F18" s="188"/>
      <c r="G18" s="188"/>
      <c r="H18" s="188"/>
      <c r="I18" s="1">
        <v>12</v>
      </c>
      <c r="J18" s="57">
        <f>SUM(J14:J17)</f>
        <v>111848904</v>
      </c>
      <c r="K18" s="48">
        <f>SUM(K14:K17)</f>
        <v>67979545</v>
      </c>
    </row>
    <row r="19" spans="1:11" x14ac:dyDescent="0.2">
      <c r="A19" s="187" t="s">
        <v>322</v>
      </c>
      <c r="B19" s="188"/>
      <c r="C19" s="188"/>
      <c r="D19" s="188"/>
      <c r="E19" s="188"/>
      <c r="F19" s="188"/>
      <c r="G19" s="188"/>
      <c r="H19" s="188"/>
      <c r="I19" s="1">
        <v>13</v>
      </c>
      <c r="J19" s="57">
        <f>IF(J13&gt;J18,J13-J18,0)</f>
        <v>63702814</v>
      </c>
      <c r="K19" s="48">
        <f>IF(K13&gt;K18,K13-K18,0)</f>
        <v>103299757</v>
      </c>
    </row>
    <row r="20" spans="1:11" x14ac:dyDescent="0.2">
      <c r="A20" s="187" t="s">
        <v>323</v>
      </c>
      <c r="B20" s="188"/>
      <c r="C20" s="188"/>
      <c r="D20" s="188"/>
      <c r="E20" s="188"/>
      <c r="F20" s="188"/>
      <c r="G20" s="188"/>
      <c r="H20" s="188"/>
      <c r="I20" s="1">
        <v>14</v>
      </c>
      <c r="J20" s="57">
        <f>IF(J18&gt;J13,J18-J13,0)</f>
        <v>0</v>
      </c>
      <c r="K20" s="48">
        <f>IF(K18&gt;K13,K18-K13,0)</f>
        <v>0</v>
      </c>
    </row>
    <row r="21" spans="1:11" x14ac:dyDescent="0.2">
      <c r="A21" s="204" t="s">
        <v>324</v>
      </c>
      <c r="B21" s="215"/>
      <c r="C21" s="215"/>
      <c r="D21" s="215"/>
      <c r="E21" s="215"/>
      <c r="F21" s="215"/>
      <c r="G21" s="215"/>
      <c r="H21" s="215"/>
      <c r="I21" s="255"/>
      <c r="J21" s="255"/>
      <c r="K21" s="256"/>
    </row>
    <row r="22" spans="1:11" x14ac:dyDescent="0.2">
      <c r="A22" s="198" t="s">
        <v>325</v>
      </c>
      <c r="B22" s="199"/>
      <c r="C22" s="199"/>
      <c r="D22" s="199"/>
      <c r="E22" s="199"/>
      <c r="F22" s="199"/>
      <c r="G22" s="199"/>
      <c r="H22" s="199"/>
      <c r="I22" s="1">
        <v>15</v>
      </c>
      <c r="J22" s="5">
        <v>6177000</v>
      </c>
      <c r="K22" s="7">
        <v>777000</v>
      </c>
    </row>
    <row r="23" spans="1:11" x14ac:dyDescent="0.2">
      <c r="A23" s="198" t="s">
        <v>326</v>
      </c>
      <c r="B23" s="199"/>
      <c r="C23" s="199"/>
      <c r="D23" s="199"/>
      <c r="E23" s="199"/>
      <c r="F23" s="199"/>
      <c r="G23" s="199"/>
      <c r="H23" s="199"/>
      <c r="I23" s="1">
        <v>16</v>
      </c>
      <c r="J23" s="5">
        <v>11500000</v>
      </c>
      <c r="K23" s="7">
        <v>11204000</v>
      </c>
    </row>
    <row r="24" spans="1:11" x14ac:dyDescent="0.2">
      <c r="A24" s="198" t="s">
        <v>327</v>
      </c>
      <c r="B24" s="199"/>
      <c r="C24" s="199"/>
      <c r="D24" s="199"/>
      <c r="E24" s="199"/>
      <c r="F24" s="199"/>
      <c r="G24" s="199"/>
      <c r="H24" s="199"/>
      <c r="I24" s="1">
        <v>17</v>
      </c>
      <c r="J24" s="5">
        <v>6540000</v>
      </c>
      <c r="K24" s="7">
        <v>3315000</v>
      </c>
    </row>
    <row r="25" spans="1:11" x14ac:dyDescent="0.2">
      <c r="A25" s="198" t="s">
        <v>328</v>
      </c>
      <c r="B25" s="199"/>
      <c r="C25" s="199"/>
      <c r="D25" s="199"/>
      <c r="E25" s="199"/>
      <c r="F25" s="199"/>
      <c r="G25" s="199"/>
      <c r="H25" s="199"/>
      <c r="I25" s="1">
        <v>18</v>
      </c>
      <c r="J25" s="5"/>
      <c r="K25" s="7"/>
    </row>
    <row r="26" spans="1:11" x14ac:dyDescent="0.2">
      <c r="A26" s="198" t="s">
        <v>329</v>
      </c>
      <c r="B26" s="199"/>
      <c r="C26" s="199"/>
      <c r="D26" s="199"/>
      <c r="E26" s="199"/>
      <c r="F26" s="199"/>
      <c r="G26" s="199"/>
      <c r="H26" s="199"/>
      <c r="I26" s="1">
        <v>19</v>
      </c>
      <c r="J26" s="5">
        <v>460000</v>
      </c>
      <c r="K26" s="7">
        <v>2319000</v>
      </c>
    </row>
    <row r="27" spans="1:11" x14ac:dyDescent="0.2">
      <c r="A27" s="187" t="s">
        <v>330</v>
      </c>
      <c r="B27" s="188"/>
      <c r="C27" s="188"/>
      <c r="D27" s="188"/>
      <c r="E27" s="188"/>
      <c r="F27" s="188"/>
      <c r="G27" s="188"/>
      <c r="H27" s="188"/>
      <c r="I27" s="1">
        <v>20</v>
      </c>
      <c r="J27" s="57">
        <f>SUM(J22:J26)</f>
        <v>24677000</v>
      </c>
      <c r="K27" s="48">
        <f>SUM(K22:K26)</f>
        <v>17615000</v>
      </c>
    </row>
    <row r="28" spans="1:11" x14ac:dyDescent="0.2">
      <c r="A28" s="198" t="s">
        <v>331</v>
      </c>
      <c r="B28" s="199"/>
      <c r="C28" s="199"/>
      <c r="D28" s="199"/>
      <c r="E28" s="199"/>
      <c r="F28" s="199"/>
      <c r="G28" s="199"/>
      <c r="H28" s="199"/>
      <c r="I28" s="1">
        <v>21</v>
      </c>
      <c r="J28" s="5">
        <v>39248000</v>
      </c>
      <c r="K28" s="7">
        <v>34851000</v>
      </c>
    </row>
    <row r="29" spans="1:11" x14ac:dyDescent="0.2">
      <c r="A29" s="198" t="s">
        <v>332</v>
      </c>
      <c r="B29" s="199"/>
      <c r="C29" s="199"/>
      <c r="D29" s="199"/>
      <c r="E29" s="199"/>
      <c r="F29" s="199"/>
      <c r="G29" s="199"/>
      <c r="H29" s="199"/>
      <c r="I29" s="1">
        <v>22</v>
      </c>
      <c r="J29" s="5"/>
      <c r="K29" s="7"/>
    </row>
    <row r="30" spans="1:11" x14ac:dyDescent="0.2">
      <c r="A30" s="198" t="s">
        <v>333</v>
      </c>
      <c r="B30" s="199"/>
      <c r="C30" s="199"/>
      <c r="D30" s="199"/>
      <c r="E30" s="199"/>
      <c r="F30" s="199"/>
      <c r="G30" s="199"/>
      <c r="H30" s="199"/>
      <c r="I30" s="1">
        <v>23</v>
      </c>
      <c r="J30" s="5">
        <v>476000</v>
      </c>
      <c r="K30" s="7">
        <v>224872</v>
      </c>
    </row>
    <row r="31" spans="1:11" x14ac:dyDescent="0.2">
      <c r="A31" s="187" t="s">
        <v>334</v>
      </c>
      <c r="B31" s="188"/>
      <c r="C31" s="188"/>
      <c r="D31" s="188"/>
      <c r="E31" s="188"/>
      <c r="F31" s="188"/>
      <c r="G31" s="188"/>
      <c r="H31" s="188"/>
      <c r="I31" s="1">
        <v>24</v>
      </c>
      <c r="J31" s="57">
        <f>SUM(J28:J30)</f>
        <v>39724000</v>
      </c>
      <c r="K31" s="48">
        <f>SUM(K28:K30)</f>
        <v>35075872</v>
      </c>
    </row>
    <row r="32" spans="1:11" x14ac:dyDescent="0.2">
      <c r="A32" s="187" t="s">
        <v>335</v>
      </c>
      <c r="B32" s="188"/>
      <c r="C32" s="188"/>
      <c r="D32" s="188"/>
      <c r="E32" s="188"/>
      <c r="F32" s="188"/>
      <c r="G32" s="188"/>
      <c r="H32" s="188"/>
      <c r="I32" s="1">
        <v>25</v>
      </c>
      <c r="J32" s="57">
        <f>IF(J27&gt;J31,J27-J31,0)</f>
        <v>0</v>
      </c>
      <c r="K32" s="48">
        <f>IF(K27&gt;K31,K27-K31,0)</f>
        <v>0</v>
      </c>
    </row>
    <row r="33" spans="1:11" x14ac:dyDescent="0.2">
      <c r="A33" s="187" t="s">
        <v>336</v>
      </c>
      <c r="B33" s="188"/>
      <c r="C33" s="188"/>
      <c r="D33" s="188"/>
      <c r="E33" s="188"/>
      <c r="F33" s="188"/>
      <c r="G33" s="188"/>
      <c r="H33" s="188"/>
      <c r="I33" s="1">
        <v>26</v>
      </c>
      <c r="J33" s="57">
        <f>IF(J31&gt;J27,J31-J27,0)</f>
        <v>15047000</v>
      </c>
      <c r="K33" s="48">
        <f>IF(K31&gt;K27,K31-K27,0)</f>
        <v>17460872</v>
      </c>
    </row>
    <row r="34" spans="1:11" x14ac:dyDescent="0.2">
      <c r="A34" s="204" t="s">
        <v>337</v>
      </c>
      <c r="B34" s="215"/>
      <c r="C34" s="215"/>
      <c r="D34" s="215"/>
      <c r="E34" s="215"/>
      <c r="F34" s="215"/>
      <c r="G34" s="215"/>
      <c r="H34" s="215"/>
      <c r="I34" s="255"/>
      <c r="J34" s="255"/>
      <c r="K34" s="256"/>
    </row>
    <row r="35" spans="1:11" x14ac:dyDescent="0.2">
      <c r="A35" s="198" t="s">
        <v>338</v>
      </c>
      <c r="B35" s="199"/>
      <c r="C35" s="199"/>
      <c r="D35" s="199"/>
      <c r="E35" s="199"/>
      <c r="F35" s="199"/>
      <c r="G35" s="199"/>
      <c r="H35" s="199"/>
      <c r="I35" s="1">
        <v>27</v>
      </c>
      <c r="J35" s="5"/>
      <c r="K35" s="7"/>
    </row>
    <row r="36" spans="1:11" x14ac:dyDescent="0.2">
      <c r="A36" s="198" t="s">
        <v>339</v>
      </c>
      <c r="B36" s="199"/>
      <c r="C36" s="199"/>
      <c r="D36" s="199"/>
      <c r="E36" s="199"/>
      <c r="F36" s="199"/>
      <c r="G36" s="199"/>
      <c r="H36" s="199"/>
      <c r="I36" s="1">
        <v>28</v>
      </c>
      <c r="J36" s="5">
        <v>403085000</v>
      </c>
      <c r="K36" s="7">
        <v>596913000</v>
      </c>
    </row>
    <row r="37" spans="1:11" x14ac:dyDescent="0.2">
      <c r="A37" s="198" t="s">
        <v>340</v>
      </c>
      <c r="B37" s="199"/>
      <c r="C37" s="199"/>
      <c r="D37" s="199"/>
      <c r="E37" s="199"/>
      <c r="F37" s="199"/>
      <c r="G37" s="199"/>
      <c r="H37" s="199"/>
      <c r="I37" s="1">
        <v>29</v>
      </c>
      <c r="J37" s="5"/>
      <c r="K37" s="7"/>
    </row>
    <row r="38" spans="1:11" x14ac:dyDescent="0.2">
      <c r="A38" s="187" t="s">
        <v>341</v>
      </c>
      <c r="B38" s="188"/>
      <c r="C38" s="188"/>
      <c r="D38" s="188"/>
      <c r="E38" s="188"/>
      <c r="F38" s="188"/>
      <c r="G38" s="188"/>
      <c r="H38" s="188"/>
      <c r="I38" s="1">
        <v>30</v>
      </c>
      <c r="J38" s="57">
        <f>SUM(J35:J37)</f>
        <v>403085000</v>
      </c>
      <c r="K38" s="48">
        <f>SUM(K35:K37)</f>
        <v>596913000</v>
      </c>
    </row>
    <row r="39" spans="1:11" x14ac:dyDescent="0.2">
      <c r="A39" s="198" t="s">
        <v>342</v>
      </c>
      <c r="B39" s="199"/>
      <c r="C39" s="199"/>
      <c r="D39" s="199"/>
      <c r="E39" s="199"/>
      <c r="F39" s="199"/>
      <c r="G39" s="199"/>
      <c r="H39" s="199"/>
      <c r="I39" s="1">
        <v>31</v>
      </c>
      <c r="J39" s="5">
        <v>404416000</v>
      </c>
      <c r="K39" s="7">
        <v>696993000</v>
      </c>
    </row>
    <row r="40" spans="1:11" x14ac:dyDescent="0.2">
      <c r="A40" s="198" t="s">
        <v>343</v>
      </c>
      <c r="B40" s="199"/>
      <c r="C40" s="199"/>
      <c r="D40" s="199"/>
      <c r="E40" s="199"/>
      <c r="F40" s="199"/>
      <c r="G40" s="199"/>
      <c r="H40" s="199"/>
      <c r="I40" s="1">
        <v>32</v>
      </c>
      <c r="J40" s="5"/>
      <c r="K40" s="7"/>
    </row>
    <row r="41" spans="1:11" x14ac:dyDescent="0.2">
      <c r="A41" s="198" t="s">
        <v>344</v>
      </c>
      <c r="B41" s="199"/>
      <c r="C41" s="199"/>
      <c r="D41" s="199"/>
      <c r="E41" s="199"/>
      <c r="F41" s="199"/>
      <c r="G41" s="199"/>
      <c r="H41" s="199"/>
      <c r="I41" s="1">
        <v>33</v>
      </c>
      <c r="J41" s="5">
        <v>2842000</v>
      </c>
      <c r="K41" s="7">
        <v>2042000</v>
      </c>
    </row>
    <row r="42" spans="1:11" x14ac:dyDescent="0.2">
      <c r="A42" s="198" t="s">
        <v>345</v>
      </c>
      <c r="B42" s="199"/>
      <c r="C42" s="199"/>
      <c r="D42" s="199"/>
      <c r="E42" s="199"/>
      <c r="F42" s="199"/>
      <c r="G42" s="199"/>
      <c r="H42" s="199"/>
      <c r="I42" s="1">
        <v>34</v>
      </c>
      <c r="J42" s="5"/>
      <c r="K42" s="7"/>
    </row>
    <row r="43" spans="1:11" x14ac:dyDescent="0.2">
      <c r="A43" s="198" t="s">
        <v>346</v>
      </c>
      <c r="B43" s="199"/>
      <c r="C43" s="199"/>
      <c r="D43" s="199"/>
      <c r="E43" s="199"/>
      <c r="F43" s="199"/>
      <c r="G43" s="199"/>
      <c r="H43" s="199"/>
      <c r="I43" s="1">
        <v>35</v>
      </c>
      <c r="J43" s="5"/>
      <c r="K43" s="7"/>
    </row>
    <row r="44" spans="1:11" x14ac:dyDescent="0.2">
      <c r="A44" s="187" t="s">
        <v>347</v>
      </c>
      <c r="B44" s="188"/>
      <c r="C44" s="188"/>
      <c r="D44" s="188"/>
      <c r="E44" s="188"/>
      <c r="F44" s="188"/>
      <c r="G44" s="188"/>
      <c r="H44" s="188"/>
      <c r="I44" s="1">
        <v>36</v>
      </c>
      <c r="J44" s="57">
        <f>SUM(J39:J43)</f>
        <v>407258000</v>
      </c>
      <c r="K44" s="48">
        <f>SUM(K39:K43)</f>
        <v>699035000</v>
      </c>
    </row>
    <row r="45" spans="1:11" x14ac:dyDescent="0.2">
      <c r="A45" s="187" t="s">
        <v>348</v>
      </c>
      <c r="B45" s="188"/>
      <c r="C45" s="188"/>
      <c r="D45" s="188"/>
      <c r="E45" s="188"/>
      <c r="F45" s="188"/>
      <c r="G45" s="188"/>
      <c r="H45" s="188"/>
      <c r="I45" s="1">
        <v>37</v>
      </c>
      <c r="J45" s="57">
        <f>IF(J38&gt;J44,J38-J44,0)</f>
        <v>0</v>
      </c>
      <c r="K45" s="48">
        <f>IF(K38&gt;K44,K38-K44,0)</f>
        <v>0</v>
      </c>
    </row>
    <row r="46" spans="1:11" x14ac:dyDescent="0.2">
      <c r="A46" s="187" t="s">
        <v>349</v>
      </c>
      <c r="B46" s="188"/>
      <c r="C46" s="188"/>
      <c r="D46" s="188"/>
      <c r="E46" s="188"/>
      <c r="F46" s="188"/>
      <c r="G46" s="188"/>
      <c r="H46" s="188"/>
      <c r="I46" s="1">
        <v>38</v>
      </c>
      <c r="J46" s="57">
        <f>IF(J44&gt;J38,J44-J38,0)</f>
        <v>4173000</v>
      </c>
      <c r="K46" s="48">
        <f>IF(K44&gt;K38,K44-K38,0)</f>
        <v>102122000</v>
      </c>
    </row>
    <row r="47" spans="1:11" x14ac:dyDescent="0.2">
      <c r="A47" s="198" t="s">
        <v>350</v>
      </c>
      <c r="B47" s="199"/>
      <c r="C47" s="199"/>
      <c r="D47" s="199"/>
      <c r="E47" s="199"/>
      <c r="F47" s="199"/>
      <c r="G47" s="199"/>
      <c r="H47" s="199"/>
      <c r="I47" s="1">
        <v>39</v>
      </c>
      <c r="J47" s="57">
        <f>IF(J19-J20+J32-J33+J45-J46&gt;0,J19-J20+J32-J33+J45-J46,0)</f>
        <v>44482814</v>
      </c>
      <c r="K47" s="48">
        <f>IF(K19-K20+K32-K33+K45-K46&gt;0,K19-K20+K32-K33+K45-K46,0)</f>
        <v>0</v>
      </c>
    </row>
    <row r="48" spans="1:11" x14ac:dyDescent="0.2">
      <c r="A48" s="198" t="s">
        <v>351</v>
      </c>
      <c r="B48" s="199"/>
      <c r="C48" s="199"/>
      <c r="D48" s="199"/>
      <c r="E48" s="199"/>
      <c r="F48" s="199"/>
      <c r="G48" s="199"/>
      <c r="H48" s="199"/>
      <c r="I48" s="1">
        <v>40</v>
      </c>
      <c r="J48" s="57">
        <f>IF(J20-J19+J33-J32+J46-J45&gt;0,J20-J19+J33-J32+J46-J45,0)</f>
        <v>0</v>
      </c>
      <c r="K48" s="48">
        <f>IF(K20-K19+K33-K32+K46-K45&gt;0,K20-K19+K33-K32+K46-K45,0)</f>
        <v>16283115</v>
      </c>
    </row>
    <row r="49" spans="1:11" x14ac:dyDescent="0.2">
      <c r="A49" s="198" t="s">
        <v>352</v>
      </c>
      <c r="B49" s="199"/>
      <c r="C49" s="199"/>
      <c r="D49" s="199"/>
      <c r="E49" s="199"/>
      <c r="F49" s="199"/>
      <c r="G49" s="199"/>
      <c r="H49" s="199"/>
      <c r="I49" s="1">
        <v>41</v>
      </c>
      <c r="J49" s="5">
        <v>145269888</v>
      </c>
      <c r="K49" s="7">
        <v>152362675</v>
      </c>
    </row>
    <row r="50" spans="1:11" x14ac:dyDescent="0.2">
      <c r="A50" s="198" t="s">
        <v>353</v>
      </c>
      <c r="B50" s="199"/>
      <c r="C50" s="199"/>
      <c r="D50" s="199"/>
      <c r="E50" s="199"/>
      <c r="F50" s="199"/>
      <c r="G50" s="199"/>
      <c r="H50" s="199"/>
      <c r="I50" s="1">
        <v>42</v>
      </c>
      <c r="J50" s="5">
        <v>44482814</v>
      </c>
      <c r="K50" s="7"/>
    </row>
    <row r="51" spans="1:11" x14ac:dyDescent="0.2">
      <c r="A51" s="198" t="s">
        <v>354</v>
      </c>
      <c r="B51" s="199"/>
      <c r="C51" s="199"/>
      <c r="D51" s="199"/>
      <c r="E51" s="199"/>
      <c r="F51" s="199"/>
      <c r="G51" s="199"/>
      <c r="H51" s="199"/>
      <c r="I51" s="1">
        <v>43</v>
      </c>
      <c r="J51" s="5"/>
      <c r="K51" s="7">
        <v>16283115</v>
      </c>
    </row>
    <row r="52" spans="1:11" x14ac:dyDescent="0.2">
      <c r="A52" s="220" t="s">
        <v>355</v>
      </c>
      <c r="B52" s="221"/>
      <c r="C52" s="221"/>
      <c r="D52" s="221"/>
      <c r="E52" s="221"/>
      <c r="F52" s="221"/>
      <c r="G52" s="221"/>
      <c r="H52" s="221"/>
      <c r="I52" s="4">
        <v>44</v>
      </c>
      <c r="J52" s="58">
        <f>J49+J50-J51</f>
        <v>189752702</v>
      </c>
      <c r="K52" s="55">
        <f>K49+K50-K51</f>
        <v>136079560</v>
      </c>
    </row>
  </sheetData>
  <mergeCells count="52">
    <mergeCell ref="A45:H45"/>
    <mergeCell ref="A46:H46"/>
    <mergeCell ref="A47:H47"/>
    <mergeCell ref="A52:H52"/>
    <mergeCell ref="A48:H48"/>
    <mergeCell ref="A49:H49"/>
    <mergeCell ref="A50:H50"/>
    <mergeCell ref="A51:H51"/>
    <mergeCell ref="A41:H41"/>
    <mergeCell ref="A42:H42"/>
    <mergeCell ref="A43:H43"/>
    <mergeCell ref="A44:H44"/>
    <mergeCell ref="A37:H37"/>
    <mergeCell ref="A38:H38"/>
    <mergeCell ref="A39:H39"/>
    <mergeCell ref="A40:H40"/>
    <mergeCell ref="A33:H33"/>
    <mergeCell ref="A34:K34"/>
    <mergeCell ref="A35:H35"/>
    <mergeCell ref="A36:H36"/>
    <mergeCell ref="A29:H29"/>
    <mergeCell ref="A30:H30"/>
    <mergeCell ref="A31:H31"/>
    <mergeCell ref="A32:H32"/>
    <mergeCell ref="A25:H25"/>
    <mergeCell ref="A26:H26"/>
    <mergeCell ref="A27:H27"/>
    <mergeCell ref="A28:H28"/>
    <mergeCell ref="A21:K21"/>
    <mergeCell ref="A22:H22"/>
    <mergeCell ref="A23:H23"/>
    <mergeCell ref="A24:H24"/>
    <mergeCell ref="A17:H17"/>
    <mergeCell ref="A18:H18"/>
    <mergeCell ref="A19:H19"/>
    <mergeCell ref="A20:H20"/>
    <mergeCell ref="A13:H13"/>
    <mergeCell ref="A14:H14"/>
    <mergeCell ref="A15:H15"/>
    <mergeCell ref="A16:H16"/>
    <mergeCell ref="A11:H11"/>
    <mergeCell ref="A12:H12"/>
    <mergeCell ref="A5:H5"/>
    <mergeCell ref="A6:K6"/>
    <mergeCell ref="A7:H7"/>
    <mergeCell ref="A8:H8"/>
    <mergeCell ref="A3:K3"/>
    <mergeCell ref="A1:K1"/>
    <mergeCell ref="A2:K2"/>
    <mergeCell ref="A4:H4"/>
    <mergeCell ref="A9:H9"/>
    <mergeCell ref="A10:H10"/>
  </mergeCells>
  <phoneticPr fontId="3" type="noConversion"/>
  <dataValidations count="2">
    <dataValidation type="whole" operator="notEqual" allowBlank="1" showInputMessage="1" showErrorMessage="1" errorTitle="Pogrešan unos" error="Mogu se unijeti samo cjelobrojne vrijednosti." sqref="J28:K30 J35:K37 J22:K26 J49:K51 J39:K43 J14:K17 J7:K12">
      <formula1>9999999998</formula1>
    </dataValidation>
    <dataValidation type="whole" operator="greaterThanOrEqual" allowBlank="1" showInputMessage="1" showErrorMessage="1" errorTitle="Pogrešan unos" error="Mogu se unijeti samo cjelobrojne pozitivne vrijednosti." sqref="J44:K48 J38:K38 J31:K33 J27:K27 J52:K52 J13:K13 J18:K2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54"/>
  <sheetViews>
    <sheetView zoomScaleNormal="100" zoomScaleSheetLayoutView="110" workbookViewId="0">
      <selection activeCell="A4" sqref="A4:J4"/>
    </sheetView>
  </sheetViews>
  <sheetFormatPr defaultRowHeight="12.75" x14ac:dyDescent="0.2"/>
  <cols>
    <col min="1" max="8" width="9.140625" style="47"/>
    <col min="9" max="9" width="6.5703125" style="47" bestFit="1" customWidth="1"/>
    <col min="10" max="10" width="9.140625" style="47" customWidth="1"/>
    <col min="11" max="11" width="8.28515625" style="47" bestFit="1" customWidth="1"/>
    <col min="12" max="16384" width="9.140625" style="47"/>
  </cols>
  <sheetData>
    <row r="1" spans="1:11" ht="12.75" customHeight="1" x14ac:dyDescent="0.2">
      <c r="A1" s="249" t="s">
        <v>48</v>
      </c>
      <c r="B1" s="249"/>
      <c r="C1" s="249"/>
      <c r="D1" s="249"/>
      <c r="E1" s="249"/>
      <c r="F1" s="249"/>
      <c r="G1" s="249"/>
      <c r="H1" s="249"/>
      <c r="I1" s="249"/>
      <c r="J1" s="249"/>
      <c r="K1" s="249"/>
    </row>
    <row r="2" spans="1:11" ht="12.75" customHeight="1" x14ac:dyDescent="0.2">
      <c r="A2" s="258" t="s">
        <v>3</v>
      </c>
      <c r="B2" s="258"/>
      <c r="C2" s="258"/>
      <c r="D2" s="258"/>
      <c r="E2" s="258"/>
      <c r="F2" s="258"/>
      <c r="G2" s="258"/>
      <c r="H2" s="258"/>
      <c r="I2" s="258"/>
      <c r="J2" s="258"/>
      <c r="K2" s="258"/>
    </row>
    <row r="3" spans="1:11" x14ac:dyDescent="0.2">
      <c r="A3" s="257" t="s">
        <v>4</v>
      </c>
      <c r="B3" s="257"/>
      <c r="C3" s="257"/>
      <c r="D3" s="257"/>
      <c r="E3" s="257"/>
      <c r="F3" s="257"/>
      <c r="G3" s="257"/>
      <c r="H3" s="257"/>
      <c r="I3" s="257"/>
      <c r="J3" s="257"/>
      <c r="K3" s="257"/>
    </row>
    <row r="4" spans="1:11" ht="33.75" x14ac:dyDescent="0.2">
      <c r="A4" s="251" t="s">
        <v>16</v>
      </c>
      <c r="B4" s="251"/>
      <c r="C4" s="251"/>
      <c r="D4" s="251"/>
      <c r="E4" s="251"/>
      <c r="F4" s="251"/>
      <c r="G4" s="251"/>
      <c r="H4" s="251"/>
      <c r="I4" s="59" t="s">
        <v>54</v>
      </c>
      <c r="J4" s="60" t="s">
        <v>57</v>
      </c>
      <c r="K4" s="60" t="s">
        <v>58</v>
      </c>
    </row>
    <row r="5" spans="1:11" x14ac:dyDescent="0.2">
      <c r="A5" s="259">
        <v>1</v>
      </c>
      <c r="B5" s="259"/>
      <c r="C5" s="259"/>
      <c r="D5" s="259"/>
      <c r="E5" s="259"/>
      <c r="F5" s="259"/>
      <c r="G5" s="259"/>
      <c r="H5" s="259"/>
      <c r="I5" s="65">
        <v>2</v>
      </c>
      <c r="J5" s="66" t="s">
        <v>55</v>
      </c>
      <c r="K5" s="66" t="s">
        <v>56</v>
      </c>
    </row>
    <row r="6" spans="1:11" x14ac:dyDescent="0.2">
      <c r="A6" s="204" t="s">
        <v>35</v>
      </c>
      <c r="B6" s="215"/>
      <c r="C6" s="215"/>
      <c r="D6" s="215"/>
      <c r="E6" s="215"/>
      <c r="F6" s="215"/>
      <c r="G6" s="215"/>
      <c r="H6" s="215"/>
      <c r="I6" s="255"/>
      <c r="J6" s="255"/>
      <c r="K6" s="256"/>
    </row>
    <row r="7" spans="1:11" x14ac:dyDescent="0.2">
      <c r="A7" s="198" t="s">
        <v>50</v>
      </c>
      <c r="B7" s="199"/>
      <c r="C7" s="199"/>
      <c r="D7" s="199"/>
      <c r="E7" s="199"/>
      <c r="F7" s="199"/>
      <c r="G7" s="199"/>
      <c r="H7" s="199"/>
      <c r="I7" s="1">
        <v>1</v>
      </c>
      <c r="J7" s="5"/>
      <c r="K7" s="7"/>
    </row>
    <row r="8" spans="1:11" x14ac:dyDescent="0.2">
      <c r="A8" s="198" t="s">
        <v>23</v>
      </c>
      <c r="B8" s="199"/>
      <c r="C8" s="199"/>
      <c r="D8" s="199"/>
      <c r="E8" s="199"/>
      <c r="F8" s="199"/>
      <c r="G8" s="199"/>
      <c r="H8" s="199"/>
      <c r="I8" s="1">
        <v>2</v>
      </c>
      <c r="J8" s="5"/>
      <c r="K8" s="7"/>
    </row>
    <row r="9" spans="1:11" x14ac:dyDescent="0.2">
      <c r="A9" s="198" t="s">
        <v>24</v>
      </c>
      <c r="B9" s="199"/>
      <c r="C9" s="199"/>
      <c r="D9" s="199"/>
      <c r="E9" s="199"/>
      <c r="F9" s="199"/>
      <c r="G9" s="199"/>
      <c r="H9" s="199"/>
      <c r="I9" s="1">
        <v>3</v>
      </c>
      <c r="J9" s="5"/>
      <c r="K9" s="7"/>
    </row>
    <row r="10" spans="1:11" x14ac:dyDescent="0.2">
      <c r="A10" s="198" t="s">
        <v>25</v>
      </c>
      <c r="B10" s="199"/>
      <c r="C10" s="199"/>
      <c r="D10" s="199"/>
      <c r="E10" s="199"/>
      <c r="F10" s="199"/>
      <c r="G10" s="199"/>
      <c r="H10" s="199"/>
      <c r="I10" s="1">
        <v>4</v>
      </c>
      <c r="J10" s="5"/>
      <c r="K10" s="7"/>
    </row>
    <row r="11" spans="1:11" x14ac:dyDescent="0.2">
      <c r="A11" s="198" t="s">
        <v>26</v>
      </c>
      <c r="B11" s="199"/>
      <c r="C11" s="199"/>
      <c r="D11" s="199"/>
      <c r="E11" s="199"/>
      <c r="F11" s="199"/>
      <c r="G11" s="199"/>
      <c r="H11" s="199"/>
      <c r="I11" s="1">
        <v>5</v>
      </c>
      <c r="J11" s="5"/>
      <c r="K11" s="7"/>
    </row>
    <row r="12" spans="1:11" x14ac:dyDescent="0.2">
      <c r="A12" s="187" t="s">
        <v>49</v>
      </c>
      <c r="B12" s="188"/>
      <c r="C12" s="188"/>
      <c r="D12" s="188"/>
      <c r="E12" s="188"/>
      <c r="F12" s="188"/>
      <c r="G12" s="188"/>
      <c r="H12" s="188"/>
      <c r="I12" s="1">
        <v>6</v>
      </c>
      <c r="J12" s="57">
        <f>SUM(J7:J11)</f>
        <v>0</v>
      </c>
      <c r="K12" s="48">
        <f>SUM(K7:K11)</f>
        <v>0</v>
      </c>
    </row>
    <row r="13" spans="1:11" x14ac:dyDescent="0.2">
      <c r="A13" s="198" t="s">
        <v>27</v>
      </c>
      <c r="B13" s="199"/>
      <c r="C13" s="199"/>
      <c r="D13" s="199"/>
      <c r="E13" s="199"/>
      <c r="F13" s="199"/>
      <c r="G13" s="199"/>
      <c r="H13" s="199"/>
      <c r="I13" s="1">
        <v>7</v>
      </c>
      <c r="J13" s="5"/>
      <c r="K13" s="7"/>
    </row>
    <row r="14" spans="1:11" x14ac:dyDescent="0.2">
      <c r="A14" s="198" t="s">
        <v>28</v>
      </c>
      <c r="B14" s="199"/>
      <c r="C14" s="199"/>
      <c r="D14" s="199"/>
      <c r="E14" s="199"/>
      <c r="F14" s="199"/>
      <c r="G14" s="199"/>
      <c r="H14" s="199"/>
      <c r="I14" s="1">
        <v>8</v>
      </c>
      <c r="J14" s="5"/>
      <c r="K14" s="7"/>
    </row>
    <row r="15" spans="1:11" x14ac:dyDescent="0.2">
      <c r="A15" s="198" t="s">
        <v>29</v>
      </c>
      <c r="B15" s="199"/>
      <c r="C15" s="199"/>
      <c r="D15" s="199"/>
      <c r="E15" s="199"/>
      <c r="F15" s="199"/>
      <c r="G15" s="199"/>
      <c r="H15" s="199"/>
      <c r="I15" s="1">
        <v>9</v>
      </c>
      <c r="J15" s="5"/>
      <c r="K15" s="7"/>
    </row>
    <row r="16" spans="1:11" x14ac:dyDescent="0.2">
      <c r="A16" s="198" t="s">
        <v>30</v>
      </c>
      <c r="B16" s="199"/>
      <c r="C16" s="199"/>
      <c r="D16" s="199"/>
      <c r="E16" s="199"/>
      <c r="F16" s="199"/>
      <c r="G16" s="199"/>
      <c r="H16" s="199"/>
      <c r="I16" s="1">
        <v>10</v>
      </c>
      <c r="J16" s="5"/>
      <c r="K16" s="7"/>
    </row>
    <row r="17" spans="1:11" x14ac:dyDescent="0.2">
      <c r="A17" s="198" t="s">
        <v>31</v>
      </c>
      <c r="B17" s="199"/>
      <c r="C17" s="199"/>
      <c r="D17" s="199"/>
      <c r="E17" s="199"/>
      <c r="F17" s="199"/>
      <c r="G17" s="199"/>
      <c r="H17" s="199"/>
      <c r="I17" s="1">
        <v>11</v>
      </c>
      <c r="J17" s="5"/>
      <c r="K17" s="7"/>
    </row>
    <row r="18" spans="1:11" x14ac:dyDescent="0.2">
      <c r="A18" s="198" t="s">
        <v>32</v>
      </c>
      <c r="B18" s="199"/>
      <c r="C18" s="199"/>
      <c r="D18" s="199"/>
      <c r="E18" s="199"/>
      <c r="F18" s="199"/>
      <c r="G18" s="199"/>
      <c r="H18" s="199"/>
      <c r="I18" s="1">
        <v>12</v>
      </c>
      <c r="J18" s="5"/>
      <c r="K18" s="7"/>
    </row>
    <row r="19" spans="1:11" x14ac:dyDescent="0.2">
      <c r="A19" s="187" t="s">
        <v>13</v>
      </c>
      <c r="B19" s="188"/>
      <c r="C19" s="188"/>
      <c r="D19" s="188"/>
      <c r="E19" s="188"/>
      <c r="F19" s="188"/>
      <c r="G19" s="188"/>
      <c r="H19" s="188"/>
      <c r="I19" s="1">
        <v>13</v>
      </c>
      <c r="J19" s="57">
        <f>SUM(J13:J18)</f>
        <v>0</v>
      </c>
      <c r="K19" s="48">
        <f>SUM(K13:K18)</f>
        <v>0</v>
      </c>
    </row>
    <row r="20" spans="1:11" x14ac:dyDescent="0.2">
      <c r="A20" s="187" t="s">
        <v>17</v>
      </c>
      <c r="B20" s="260"/>
      <c r="C20" s="260"/>
      <c r="D20" s="260"/>
      <c r="E20" s="260"/>
      <c r="F20" s="260"/>
      <c r="G20" s="260"/>
      <c r="H20" s="261"/>
      <c r="I20" s="1">
        <v>14</v>
      </c>
      <c r="J20" s="57">
        <f>IF(J12&gt;J19,J12-J19,0)</f>
        <v>0</v>
      </c>
      <c r="K20" s="48">
        <f>IF(K12&gt;K19,K12-K19,0)</f>
        <v>0</v>
      </c>
    </row>
    <row r="21" spans="1:11" x14ac:dyDescent="0.2">
      <c r="A21" s="201" t="s">
        <v>18</v>
      </c>
      <c r="B21" s="262"/>
      <c r="C21" s="262"/>
      <c r="D21" s="262"/>
      <c r="E21" s="262"/>
      <c r="F21" s="262"/>
      <c r="G21" s="262"/>
      <c r="H21" s="263"/>
      <c r="I21" s="1">
        <v>15</v>
      </c>
      <c r="J21" s="57">
        <f>IF(J19&gt;J12,J19-J12,0)</f>
        <v>0</v>
      </c>
      <c r="K21" s="48">
        <f>IF(K19&gt;K12,K19-K12,0)</f>
        <v>0</v>
      </c>
    </row>
    <row r="22" spans="1:11" x14ac:dyDescent="0.2">
      <c r="A22" s="204" t="s">
        <v>36</v>
      </c>
      <c r="B22" s="215"/>
      <c r="C22" s="215"/>
      <c r="D22" s="215"/>
      <c r="E22" s="215"/>
      <c r="F22" s="215"/>
      <c r="G22" s="215"/>
      <c r="H22" s="215"/>
      <c r="I22" s="255"/>
      <c r="J22" s="255"/>
      <c r="K22" s="256"/>
    </row>
    <row r="23" spans="1:11" x14ac:dyDescent="0.2">
      <c r="A23" s="198" t="s">
        <v>41</v>
      </c>
      <c r="B23" s="199"/>
      <c r="C23" s="199"/>
      <c r="D23" s="199"/>
      <c r="E23" s="199"/>
      <c r="F23" s="199"/>
      <c r="G23" s="199"/>
      <c r="H23" s="199"/>
      <c r="I23" s="1">
        <v>16</v>
      </c>
      <c r="J23" s="5"/>
      <c r="K23" s="7"/>
    </row>
    <row r="24" spans="1:11" x14ac:dyDescent="0.2">
      <c r="A24" s="198" t="s">
        <v>42</v>
      </c>
      <c r="B24" s="199"/>
      <c r="C24" s="199"/>
      <c r="D24" s="199"/>
      <c r="E24" s="199"/>
      <c r="F24" s="199"/>
      <c r="G24" s="199"/>
      <c r="H24" s="199"/>
      <c r="I24" s="1">
        <v>17</v>
      </c>
      <c r="J24" s="5"/>
      <c r="K24" s="7"/>
    </row>
    <row r="25" spans="1:11" x14ac:dyDescent="0.2">
      <c r="A25" s="198" t="s">
        <v>59</v>
      </c>
      <c r="B25" s="199"/>
      <c r="C25" s="199"/>
      <c r="D25" s="199"/>
      <c r="E25" s="199"/>
      <c r="F25" s="199"/>
      <c r="G25" s="199"/>
      <c r="H25" s="199"/>
      <c r="I25" s="1">
        <v>18</v>
      </c>
      <c r="J25" s="5"/>
      <c r="K25" s="7"/>
    </row>
    <row r="26" spans="1:11" x14ac:dyDescent="0.2">
      <c r="A26" s="198" t="s">
        <v>60</v>
      </c>
      <c r="B26" s="199"/>
      <c r="C26" s="199"/>
      <c r="D26" s="199"/>
      <c r="E26" s="199"/>
      <c r="F26" s="199"/>
      <c r="G26" s="199"/>
      <c r="H26" s="199"/>
      <c r="I26" s="1">
        <v>19</v>
      </c>
      <c r="J26" s="5"/>
      <c r="K26" s="7"/>
    </row>
    <row r="27" spans="1:11" x14ac:dyDescent="0.2">
      <c r="A27" s="198" t="s">
        <v>43</v>
      </c>
      <c r="B27" s="199"/>
      <c r="C27" s="199"/>
      <c r="D27" s="199"/>
      <c r="E27" s="199"/>
      <c r="F27" s="199"/>
      <c r="G27" s="199"/>
      <c r="H27" s="199"/>
      <c r="I27" s="1">
        <v>20</v>
      </c>
      <c r="J27" s="5"/>
      <c r="K27" s="7"/>
    </row>
    <row r="28" spans="1:11" x14ac:dyDescent="0.2">
      <c r="A28" s="187" t="s">
        <v>22</v>
      </c>
      <c r="B28" s="188"/>
      <c r="C28" s="188"/>
      <c r="D28" s="188"/>
      <c r="E28" s="188"/>
      <c r="F28" s="188"/>
      <c r="G28" s="188"/>
      <c r="H28" s="188"/>
      <c r="I28" s="1">
        <v>21</v>
      </c>
      <c r="J28" s="57">
        <f>SUM(J23:J27)</f>
        <v>0</v>
      </c>
      <c r="K28" s="48">
        <f>SUM(K23:K27)</f>
        <v>0</v>
      </c>
    </row>
    <row r="29" spans="1:11" x14ac:dyDescent="0.2">
      <c r="A29" s="198" t="s">
        <v>0</v>
      </c>
      <c r="B29" s="199"/>
      <c r="C29" s="199"/>
      <c r="D29" s="199"/>
      <c r="E29" s="199"/>
      <c r="F29" s="199"/>
      <c r="G29" s="199"/>
      <c r="H29" s="199"/>
      <c r="I29" s="1">
        <v>22</v>
      </c>
      <c r="J29" s="5"/>
      <c r="K29" s="7"/>
    </row>
    <row r="30" spans="1:11" x14ac:dyDescent="0.2">
      <c r="A30" s="198" t="s">
        <v>1</v>
      </c>
      <c r="B30" s="199"/>
      <c r="C30" s="199"/>
      <c r="D30" s="199"/>
      <c r="E30" s="199"/>
      <c r="F30" s="199"/>
      <c r="G30" s="199"/>
      <c r="H30" s="199"/>
      <c r="I30" s="1">
        <v>23</v>
      </c>
      <c r="J30" s="5"/>
      <c r="K30" s="7"/>
    </row>
    <row r="31" spans="1:11" x14ac:dyDescent="0.2">
      <c r="A31" s="198" t="s">
        <v>2</v>
      </c>
      <c r="B31" s="199"/>
      <c r="C31" s="199"/>
      <c r="D31" s="199"/>
      <c r="E31" s="199"/>
      <c r="F31" s="199"/>
      <c r="G31" s="199"/>
      <c r="H31" s="199"/>
      <c r="I31" s="1">
        <v>24</v>
      </c>
      <c r="J31" s="5"/>
      <c r="K31" s="7"/>
    </row>
    <row r="32" spans="1:11" x14ac:dyDescent="0.2">
      <c r="A32" s="187" t="s">
        <v>14</v>
      </c>
      <c r="B32" s="188"/>
      <c r="C32" s="188"/>
      <c r="D32" s="188"/>
      <c r="E32" s="188"/>
      <c r="F32" s="188"/>
      <c r="G32" s="188"/>
      <c r="H32" s="188"/>
      <c r="I32" s="1">
        <v>25</v>
      </c>
      <c r="J32" s="57">
        <f>SUM(J29:J31)</f>
        <v>0</v>
      </c>
      <c r="K32" s="48">
        <f>SUM(K29:K31)</f>
        <v>0</v>
      </c>
    </row>
    <row r="33" spans="1:11" x14ac:dyDescent="0.2">
      <c r="A33" s="187" t="s">
        <v>19</v>
      </c>
      <c r="B33" s="188"/>
      <c r="C33" s="188"/>
      <c r="D33" s="188"/>
      <c r="E33" s="188"/>
      <c r="F33" s="188"/>
      <c r="G33" s="188"/>
      <c r="H33" s="188"/>
      <c r="I33" s="1">
        <v>26</v>
      </c>
      <c r="J33" s="57">
        <f>IF(J28&gt;J32,J28-J32,0)</f>
        <v>0</v>
      </c>
      <c r="K33" s="48">
        <f>IF(K28&gt;K32,K28-K32,0)</f>
        <v>0</v>
      </c>
    </row>
    <row r="34" spans="1:11" x14ac:dyDescent="0.2">
      <c r="A34" s="187" t="s">
        <v>20</v>
      </c>
      <c r="B34" s="188"/>
      <c r="C34" s="188"/>
      <c r="D34" s="188"/>
      <c r="E34" s="188"/>
      <c r="F34" s="188"/>
      <c r="G34" s="188"/>
      <c r="H34" s="188"/>
      <c r="I34" s="1">
        <v>27</v>
      </c>
      <c r="J34" s="57">
        <f>IF(J32&gt;J28,J32-J28,0)</f>
        <v>0</v>
      </c>
      <c r="K34" s="48">
        <f>IF(K32&gt;K28,K32-K28,0)</f>
        <v>0</v>
      </c>
    </row>
    <row r="35" spans="1:11" x14ac:dyDescent="0.2">
      <c r="A35" s="204" t="s">
        <v>37</v>
      </c>
      <c r="B35" s="215"/>
      <c r="C35" s="215"/>
      <c r="D35" s="215"/>
      <c r="E35" s="215"/>
      <c r="F35" s="215"/>
      <c r="G35" s="215"/>
      <c r="H35" s="215"/>
      <c r="I35" s="255">
        <v>0</v>
      </c>
      <c r="J35" s="255"/>
      <c r="K35" s="256"/>
    </row>
    <row r="36" spans="1:11" x14ac:dyDescent="0.2">
      <c r="A36" s="198" t="s">
        <v>44</v>
      </c>
      <c r="B36" s="199"/>
      <c r="C36" s="199"/>
      <c r="D36" s="199"/>
      <c r="E36" s="199"/>
      <c r="F36" s="199"/>
      <c r="G36" s="199"/>
      <c r="H36" s="199"/>
      <c r="I36" s="1">
        <v>28</v>
      </c>
      <c r="J36" s="5"/>
      <c r="K36" s="7"/>
    </row>
    <row r="37" spans="1:11" x14ac:dyDescent="0.2">
      <c r="A37" s="198" t="s">
        <v>6</v>
      </c>
      <c r="B37" s="199"/>
      <c r="C37" s="199"/>
      <c r="D37" s="199"/>
      <c r="E37" s="199"/>
      <c r="F37" s="199"/>
      <c r="G37" s="199"/>
      <c r="H37" s="199"/>
      <c r="I37" s="1">
        <v>29</v>
      </c>
      <c r="J37" s="5"/>
      <c r="K37" s="7"/>
    </row>
    <row r="38" spans="1:11" x14ac:dyDescent="0.2">
      <c r="A38" s="198" t="s">
        <v>7</v>
      </c>
      <c r="B38" s="199"/>
      <c r="C38" s="199"/>
      <c r="D38" s="199"/>
      <c r="E38" s="199"/>
      <c r="F38" s="199"/>
      <c r="G38" s="199"/>
      <c r="H38" s="199"/>
      <c r="I38" s="1">
        <v>30</v>
      </c>
      <c r="J38" s="5"/>
      <c r="K38" s="7"/>
    </row>
    <row r="39" spans="1:11" x14ac:dyDescent="0.2">
      <c r="A39" s="187" t="s">
        <v>15</v>
      </c>
      <c r="B39" s="188"/>
      <c r="C39" s="188"/>
      <c r="D39" s="188"/>
      <c r="E39" s="188"/>
      <c r="F39" s="188"/>
      <c r="G39" s="188"/>
      <c r="H39" s="188"/>
      <c r="I39" s="1">
        <v>31</v>
      </c>
      <c r="J39" s="57">
        <f>SUM(J36:J38)</f>
        <v>0</v>
      </c>
      <c r="K39" s="48">
        <f>SUM(K36:K38)</f>
        <v>0</v>
      </c>
    </row>
    <row r="40" spans="1:11" x14ac:dyDescent="0.2">
      <c r="A40" s="198" t="s">
        <v>8</v>
      </c>
      <c r="B40" s="199"/>
      <c r="C40" s="199"/>
      <c r="D40" s="199"/>
      <c r="E40" s="199"/>
      <c r="F40" s="199"/>
      <c r="G40" s="199"/>
      <c r="H40" s="199"/>
      <c r="I40" s="1">
        <v>32</v>
      </c>
      <c r="J40" s="5"/>
      <c r="K40" s="7"/>
    </row>
    <row r="41" spans="1:11" x14ac:dyDescent="0.2">
      <c r="A41" s="198" t="s">
        <v>9</v>
      </c>
      <c r="B41" s="199"/>
      <c r="C41" s="199"/>
      <c r="D41" s="199"/>
      <c r="E41" s="199"/>
      <c r="F41" s="199"/>
      <c r="G41" s="199"/>
      <c r="H41" s="199"/>
      <c r="I41" s="1">
        <v>33</v>
      </c>
      <c r="J41" s="5"/>
      <c r="K41" s="7"/>
    </row>
    <row r="42" spans="1:11" x14ac:dyDescent="0.2">
      <c r="A42" s="198" t="s">
        <v>10</v>
      </c>
      <c r="B42" s="199"/>
      <c r="C42" s="199"/>
      <c r="D42" s="199"/>
      <c r="E42" s="199"/>
      <c r="F42" s="199"/>
      <c r="G42" s="199"/>
      <c r="H42" s="199"/>
      <c r="I42" s="1">
        <v>34</v>
      </c>
      <c r="J42" s="5"/>
      <c r="K42" s="7"/>
    </row>
    <row r="43" spans="1:11" x14ac:dyDescent="0.2">
      <c r="A43" s="198" t="s">
        <v>11</v>
      </c>
      <c r="B43" s="199"/>
      <c r="C43" s="199"/>
      <c r="D43" s="199"/>
      <c r="E43" s="199"/>
      <c r="F43" s="199"/>
      <c r="G43" s="199"/>
      <c r="H43" s="199"/>
      <c r="I43" s="1">
        <v>35</v>
      </c>
      <c r="J43" s="5"/>
      <c r="K43" s="7"/>
    </row>
    <row r="44" spans="1:11" x14ac:dyDescent="0.2">
      <c r="A44" s="198" t="s">
        <v>12</v>
      </c>
      <c r="B44" s="199"/>
      <c r="C44" s="199"/>
      <c r="D44" s="199"/>
      <c r="E44" s="199"/>
      <c r="F44" s="199"/>
      <c r="G44" s="199"/>
      <c r="H44" s="199"/>
      <c r="I44" s="1">
        <v>36</v>
      </c>
      <c r="J44" s="5"/>
      <c r="K44" s="7"/>
    </row>
    <row r="45" spans="1:11" x14ac:dyDescent="0.2">
      <c r="A45" s="187" t="s">
        <v>33</v>
      </c>
      <c r="B45" s="188"/>
      <c r="C45" s="188"/>
      <c r="D45" s="188"/>
      <c r="E45" s="188"/>
      <c r="F45" s="188"/>
      <c r="G45" s="188"/>
      <c r="H45" s="188"/>
      <c r="I45" s="1">
        <v>37</v>
      </c>
      <c r="J45" s="57">
        <f>SUM(J40:J44)</f>
        <v>0</v>
      </c>
      <c r="K45" s="48">
        <f>SUM(K40:K44)</f>
        <v>0</v>
      </c>
    </row>
    <row r="46" spans="1:11" x14ac:dyDescent="0.2">
      <c r="A46" s="187" t="s">
        <v>39</v>
      </c>
      <c r="B46" s="188"/>
      <c r="C46" s="188"/>
      <c r="D46" s="188"/>
      <c r="E46" s="188"/>
      <c r="F46" s="188"/>
      <c r="G46" s="188"/>
      <c r="H46" s="188"/>
      <c r="I46" s="1">
        <v>38</v>
      </c>
      <c r="J46" s="57">
        <f>IF(J39&gt;J45,J39-J45,0)</f>
        <v>0</v>
      </c>
      <c r="K46" s="48">
        <f>IF(K39&gt;K45,K39-K45,0)</f>
        <v>0</v>
      </c>
    </row>
    <row r="47" spans="1:11" x14ac:dyDescent="0.2">
      <c r="A47" s="187" t="s">
        <v>40</v>
      </c>
      <c r="B47" s="188"/>
      <c r="C47" s="188"/>
      <c r="D47" s="188"/>
      <c r="E47" s="188"/>
      <c r="F47" s="188"/>
      <c r="G47" s="188"/>
      <c r="H47" s="188"/>
      <c r="I47" s="1">
        <v>39</v>
      </c>
      <c r="J47" s="57">
        <f>IF(J45&gt;J39,J45-J39,0)</f>
        <v>0</v>
      </c>
      <c r="K47" s="48">
        <f>IF(K45&gt;K39,K45-K39,0)</f>
        <v>0</v>
      </c>
    </row>
    <row r="48" spans="1:11" x14ac:dyDescent="0.2">
      <c r="A48" s="187" t="s">
        <v>34</v>
      </c>
      <c r="B48" s="188"/>
      <c r="C48" s="188"/>
      <c r="D48" s="188"/>
      <c r="E48" s="188"/>
      <c r="F48" s="188"/>
      <c r="G48" s="188"/>
      <c r="H48" s="188"/>
      <c r="I48" s="1">
        <v>40</v>
      </c>
      <c r="J48" s="57">
        <f>IF(J20-J21+J33-J34+J46-J47&gt;0,J20-J21+J33-J34+J46-J47,0)</f>
        <v>0</v>
      </c>
      <c r="K48" s="48">
        <f>IF(K20-K21+K33-K34+K46-K47&gt;0,K20-K21+K33-K34+K46-K47,0)</f>
        <v>0</v>
      </c>
    </row>
    <row r="49" spans="1:11" x14ac:dyDescent="0.2">
      <c r="A49" s="187" t="s">
        <v>5</v>
      </c>
      <c r="B49" s="188"/>
      <c r="C49" s="188"/>
      <c r="D49" s="188"/>
      <c r="E49" s="188"/>
      <c r="F49" s="188"/>
      <c r="G49" s="188"/>
      <c r="H49" s="188"/>
      <c r="I49" s="1">
        <v>41</v>
      </c>
      <c r="J49" s="57">
        <f>IF(J21-J20+J34-J33+J47-J46&gt;0,J21-J20+J34-J33+J47-J46,0)</f>
        <v>0</v>
      </c>
      <c r="K49" s="48">
        <f>IF(K21-K20+K34-K33+K47-K46&gt;0,K21-K20+K34-K33+K47-K46,0)</f>
        <v>0</v>
      </c>
    </row>
    <row r="50" spans="1:11" x14ac:dyDescent="0.2">
      <c r="A50" s="187" t="s">
        <v>38</v>
      </c>
      <c r="B50" s="188"/>
      <c r="C50" s="188"/>
      <c r="D50" s="188"/>
      <c r="E50" s="188"/>
      <c r="F50" s="188"/>
      <c r="G50" s="188"/>
      <c r="H50" s="188"/>
      <c r="I50" s="1">
        <v>42</v>
      </c>
      <c r="J50" s="5"/>
      <c r="K50" s="7"/>
    </row>
    <row r="51" spans="1:11" x14ac:dyDescent="0.2">
      <c r="A51" s="187" t="s">
        <v>45</v>
      </c>
      <c r="B51" s="188"/>
      <c r="C51" s="188"/>
      <c r="D51" s="188"/>
      <c r="E51" s="188"/>
      <c r="F51" s="188"/>
      <c r="G51" s="188"/>
      <c r="H51" s="188"/>
      <c r="I51" s="1">
        <v>43</v>
      </c>
      <c r="J51" s="5"/>
      <c r="K51" s="7"/>
    </row>
    <row r="52" spans="1:11" x14ac:dyDescent="0.2">
      <c r="A52" s="187" t="s">
        <v>46</v>
      </c>
      <c r="B52" s="188"/>
      <c r="C52" s="188"/>
      <c r="D52" s="188"/>
      <c r="E52" s="188"/>
      <c r="F52" s="188"/>
      <c r="G52" s="188"/>
      <c r="H52" s="188"/>
      <c r="I52" s="1">
        <v>44</v>
      </c>
      <c r="J52" s="5"/>
      <c r="K52" s="7"/>
    </row>
    <row r="53" spans="1:11" x14ac:dyDescent="0.2">
      <c r="A53" s="201" t="s">
        <v>47</v>
      </c>
      <c r="B53" s="202"/>
      <c r="C53" s="202"/>
      <c r="D53" s="202"/>
      <c r="E53" s="202"/>
      <c r="F53" s="202"/>
      <c r="G53" s="202"/>
      <c r="H53" s="202"/>
      <c r="I53" s="4">
        <v>45</v>
      </c>
      <c r="J53" s="58">
        <f>J50+J51-J52</f>
        <v>0</v>
      </c>
      <c r="K53" s="55">
        <f>K50+K51-K52</f>
        <v>0</v>
      </c>
    </row>
    <row r="54" spans="1:11" x14ac:dyDescent="0.2">
      <c r="A54" s="63"/>
      <c r="B54" s="64"/>
      <c r="C54" s="64"/>
      <c r="D54" s="64"/>
      <c r="E54" s="64"/>
      <c r="F54" s="64"/>
      <c r="G54" s="64"/>
      <c r="H54" s="64"/>
      <c r="I54" s="64"/>
      <c r="J54" s="64"/>
      <c r="K54" s="64"/>
    </row>
  </sheetData>
  <mergeCells count="53">
    <mergeCell ref="A53:H53"/>
    <mergeCell ref="A48:H48"/>
    <mergeCell ref="A49:H49"/>
    <mergeCell ref="A50:H50"/>
    <mergeCell ref="A51:H51"/>
    <mergeCell ref="A45:H45"/>
    <mergeCell ref="A46:H46"/>
    <mergeCell ref="A47:H47"/>
    <mergeCell ref="A52:H52"/>
    <mergeCell ref="A41:H41"/>
    <mergeCell ref="A42:H42"/>
    <mergeCell ref="A43:H43"/>
    <mergeCell ref="A44:H44"/>
    <mergeCell ref="A37:H37"/>
    <mergeCell ref="A38:H38"/>
    <mergeCell ref="A39:H39"/>
    <mergeCell ref="A40:H40"/>
    <mergeCell ref="A33:H33"/>
    <mergeCell ref="A34:H34"/>
    <mergeCell ref="A35:K35"/>
    <mergeCell ref="A36:H36"/>
    <mergeCell ref="A29:H29"/>
    <mergeCell ref="A30:H30"/>
    <mergeCell ref="A31:H31"/>
    <mergeCell ref="A32:H32"/>
    <mergeCell ref="A25:H25"/>
    <mergeCell ref="A26:H26"/>
    <mergeCell ref="A27:H27"/>
    <mergeCell ref="A28:H28"/>
    <mergeCell ref="A21:H21"/>
    <mergeCell ref="A22:K22"/>
    <mergeCell ref="A23:H23"/>
    <mergeCell ref="A24:H24"/>
    <mergeCell ref="A17:H17"/>
    <mergeCell ref="A18:H18"/>
    <mergeCell ref="A19:H19"/>
    <mergeCell ref="A20:H20"/>
    <mergeCell ref="A13:H13"/>
    <mergeCell ref="A14:H14"/>
    <mergeCell ref="A15:H15"/>
    <mergeCell ref="A16:H16"/>
    <mergeCell ref="A11:H11"/>
    <mergeCell ref="A12:H12"/>
    <mergeCell ref="A5:H5"/>
    <mergeCell ref="A6:K6"/>
    <mergeCell ref="A7:H7"/>
    <mergeCell ref="A8:H8"/>
    <mergeCell ref="A3:K3"/>
    <mergeCell ref="A1:K1"/>
    <mergeCell ref="A2:K2"/>
    <mergeCell ref="A4:H4"/>
    <mergeCell ref="A9:H9"/>
    <mergeCell ref="A10:H10"/>
  </mergeCells>
  <phoneticPr fontId="3" type="noConversion"/>
  <dataValidations count="3">
    <dataValidation type="whole" operator="notEqual" allowBlank="1" showInputMessage="1" showErrorMessage="1" errorTitle="Pogrešan unos" error="Mogu se unijeti samo cjelobrojne pozitivne vrijednosti." sqref="J53:K53">
      <formula1>9999999999</formula1>
    </dataValidation>
    <dataValidation type="whole" operator="notEqual" allowBlank="1" showInputMessage="1" showErrorMessage="1" errorTitle="Pogrešan unos" error="Mogu se unijeti samo cjelobrojne vrijednosti." sqref="J50:K52 J7:K11 J13:K18 J23:K27 J29:K31 J36:K38 J40:K44">
      <formula1>9999999998</formula1>
    </dataValidation>
    <dataValidation type="whole" operator="greaterThanOrEqual" allowBlank="1" showInputMessage="1" showErrorMessage="1" errorTitle="Pogrešan unos" error="Mogu se unijeti samo cjelobrojne pozitivne vrijednosti." sqref="J12:K12 J19:K22 J28:K28 J32:K35 J39:K39 J45:K49">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25"/>
  <sheetViews>
    <sheetView zoomScaleNormal="100" zoomScaleSheetLayoutView="125" workbookViewId="0">
      <selection activeCell="A4" sqref="A4:J4"/>
    </sheetView>
  </sheetViews>
  <sheetFormatPr defaultRowHeight="12.75" x14ac:dyDescent="0.2"/>
  <cols>
    <col min="1" max="4" width="9.140625" style="69"/>
    <col min="5" max="5" width="10.140625" style="69" bestFit="1" customWidth="1"/>
    <col min="6" max="9" width="9.140625" style="69"/>
    <col min="10" max="11" width="10.85546875" style="69" bestFit="1" customWidth="1"/>
    <col min="12" max="16384" width="9.140625" style="69"/>
  </cols>
  <sheetData>
    <row r="1" spans="1:12" ht="12.75" customHeight="1" x14ac:dyDescent="0.25">
      <c r="A1" s="270" t="s">
        <v>356</v>
      </c>
      <c r="B1" s="270"/>
      <c r="C1" s="270"/>
      <c r="D1" s="270"/>
      <c r="E1" s="270"/>
      <c r="F1" s="270"/>
      <c r="G1" s="270"/>
      <c r="H1" s="270"/>
      <c r="I1" s="270"/>
      <c r="J1" s="270"/>
      <c r="K1" s="270"/>
      <c r="L1" s="68"/>
    </row>
    <row r="2" spans="1:12" ht="15.75" x14ac:dyDescent="0.2">
      <c r="A2" s="39"/>
      <c r="B2" s="67"/>
      <c r="C2" s="279" t="s">
        <v>357</v>
      </c>
      <c r="D2" s="280"/>
      <c r="E2" s="70">
        <v>40544</v>
      </c>
      <c r="F2" s="40" t="s">
        <v>51</v>
      </c>
      <c r="G2" s="281">
        <v>40724</v>
      </c>
      <c r="H2" s="282"/>
      <c r="I2" s="67"/>
      <c r="J2" s="67"/>
      <c r="K2" s="67"/>
      <c r="L2" s="71"/>
    </row>
    <row r="3" spans="1:12" ht="24" x14ac:dyDescent="0.2">
      <c r="A3" s="283" t="s">
        <v>131</v>
      </c>
      <c r="B3" s="283"/>
      <c r="C3" s="283"/>
      <c r="D3" s="283"/>
      <c r="E3" s="283"/>
      <c r="F3" s="283"/>
      <c r="G3" s="283"/>
      <c r="H3" s="283"/>
      <c r="I3" s="72" t="s">
        <v>132</v>
      </c>
      <c r="J3" s="73" t="s">
        <v>241</v>
      </c>
      <c r="K3" s="73" t="s">
        <v>242</v>
      </c>
    </row>
    <row r="4" spans="1:12" x14ac:dyDescent="0.2">
      <c r="A4" s="284">
        <v>1</v>
      </c>
      <c r="B4" s="284"/>
      <c r="C4" s="284"/>
      <c r="D4" s="284"/>
      <c r="E4" s="284"/>
      <c r="F4" s="284"/>
      <c r="G4" s="284"/>
      <c r="H4" s="284"/>
      <c r="I4" s="75">
        <v>2</v>
      </c>
      <c r="J4" s="74" t="s">
        <v>55</v>
      </c>
      <c r="K4" s="74" t="s">
        <v>56</v>
      </c>
    </row>
    <row r="5" spans="1:12" x14ac:dyDescent="0.2">
      <c r="A5" s="271" t="s">
        <v>358</v>
      </c>
      <c r="B5" s="272"/>
      <c r="C5" s="272"/>
      <c r="D5" s="272"/>
      <c r="E5" s="272"/>
      <c r="F5" s="272"/>
      <c r="G5" s="272"/>
      <c r="H5" s="272"/>
      <c r="I5" s="41">
        <v>1</v>
      </c>
      <c r="J5" s="6">
        <v>1626000900</v>
      </c>
      <c r="K5" s="6">
        <v>1626000900</v>
      </c>
    </row>
    <row r="6" spans="1:12" x14ac:dyDescent="0.2">
      <c r="A6" s="271" t="s">
        <v>359</v>
      </c>
      <c r="B6" s="272"/>
      <c r="C6" s="272"/>
      <c r="D6" s="272"/>
      <c r="E6" s="272"/>
      <c r="F6" s="272"/>
      <c r="G6" s="272"/>
      <c r="H6" s="272"/>
      <c r="I6" s="41">
        <v>2</v>
      </c>
      <c r="J6" s="7">
        <v>22337176</v>
      </c>
      <c r="K6" s="7">
        <v>22337176</v>
      </c>
    </row>
    <row r="7" spans="1:12" x14ac:dyDescent="0.2">
      <c r="A7" s="271" t="s">
        <v>360</v>
      </c>
      <c r="B7" s="272"/>
      <c r="C7" s="272"/>
      <c r="D7" s="272"/>
      <c r="E7" s="272"/>
      <c r="F7" s="272"/>
      <c r="G7" s="272"/>
      <c r="H7" s="272"/>
      <c r="I7" s="41">
        <v>3</v>
      </c>
      <c r="J7" s="7">
        <v>59331755</v>
      </c>
      <c r="K7" s="7">
        <v>60681000</v>
      </c>
    </row>
    <row r="8" spans="1:12" x14ac:dyDescent="0.2">
      <c r="A8" s="271" t="s">
        <v>361</v>
      </c>
      <c r="B8" s="272"/>
      <c r="C8" s="272"/>
      <c r="D8" s="272"/>
      <c r="E8" s="272"/>
      <c r="F8" s="272"/>
      <c r="G8" s="272"/>
      <c r="H8" s="272"/>
      <c r="I8" s="41">
        <v>4</v>
      </c>
      <c r="J8" s="7">
        <v>-191434600</v>
      </c>
      <c r="K8" s="7">
        <v>-110599836</v>
      </c>
    </row>
    <row r="9" spans="1:12" x14ac:dyDescent="0.2">
      <c r="A9" s="271" t="s">
        <v>362</v>
      </c>
      <c r="B9" s="272"/>
      <c r="C9" s="272"/>
      <c r="D9" s="272"/>
      <c r="E9" s="272"/>
      <c r="F9" s="272"/>
      <c r="G9" s="272"/>
      <c r="H9" s="272"/>
      <c r="I9" s="41">
        <v>5</v>
      </c>
      <c r="J9" s="7">
        <v>84235325</v>
      </c>
      <c r="K9" s="7">
        <v>55566875</v>
      </c>
    </row>
    <row r="10" spans="1:12" x14ac:dyDescent="0.2">
      <c r="A10" s="271" t="s">
        <v>363</v>
      </c>
      <c r="B10" s="272"/>
      <c r="C10" s="272"/>
      <c r="D10" s="272"/>
      <c r="E10" s="272"/>
      <c r="F10" s="272"/>
      <c r="G10" s="272"/>
      <c r="H10" s="272"/>
      <c r="I10" s="41">
        <v>6</v>
      </c>
      <c r="J10" s="7">
        <v>0</v>
      </c>
      <c r="K10" s="7">
        <v>0</v>
      </c>
    </row>
    <row r="11" spans="1:12" x14ac:dyDescent="0.2">
      <c r="A11" s="271" t="s">
        <v>364</v>
      </c>
      <c r="B11" s="272"/>
      <c r="C11" s="272"/>
      <c r="D11" s="272"/>
      <c r="E11" s="272"/>
      <c r="F11" s="272"/>
      <c r="G11" s="272"/>
      <c r="H11" s="272"/>
      <c r="I11" s="41">
        <v>7</v>
      </c>
      <c r="J11" s="7">
        <v>0</v>
      </c>
      <c r="K11" s="7">
        <v>0</v>
      </c>
    </row>
    <row r="12" spans="1:12" x14ac:dyDescent="0.2">
      <c r="A12" s="271" t="s">
        <v>365</v>
      </c>
      <c r="B12" s="272"/>
      <c r="C12" s="272"/>
      <c r="D12" s="272"/>
      <c r="E12" s="272"/>
      <c r="F12" s="272"/>
      <c r="G12" s="272"/>
      <c r="H12" s="272"/>
      <c r="I12" s="41">
        <v>8</v>
      </c>
      <c r="J12" s="7">
        <v>0</v>
      </c>
      <c r="K12" s="7">
        <v>0</v>
      </c>
    </row>
    <row r="13" spans="1:12" x14ac:dyDescent="0.2">
      <c r="A13" s="271" t="s">
        <v>366</v>
      </c>
      <c r="B13" s="272"/>
      <c r="C13" s="272"/>
      <c r="D13" s="272"/>
      <c r="E13" s="272"/>
      <c r="F13" s="272"/>
      <c r="G13" s="272"/>
      <c r="H13" s="272"/>
      <c r="I13" s="41">
        <v>9</v>
      </c>
      <c r="J13" s="7">
        <v>34347150</v>
      </c>
      <c r="K13" s="7">
        <v>34170845</v>
      </c>
    </row>
    <row r="14" spans="1:12" x14ac:dyDescent="0.2">
      <c r="A14" s="273" t="s">
        <v>367</v>
      </c>
      <c r="B14" s="274"/>
      <c r="C14" s="274"/>
      <c r="D14" s="274"/>
      <c r="E14" s="274"/>
      <c r="F14" s="274"/>
      <c r="G14" s="274"/>
      <c r="H14" s="274"/>
      <c r="I14" s="41">
        <v>10</v>
      </c>
      <c r="J14" s="48">
        <f>SUM(J5:J13)</f>
        <v>1634817706</v>
      </c>
      <c r="K14" s="48">
        <f>SUM(K5:K13)</f>
        <v>1688156960</v>
      </c>
    </row>
    <row r="15" spans="1:12" x14ac:dyDescent="0.2">
      <c r="A15" s="271" t="s">
        <v>368</v>
      </c>
      <c r="B15" s="272"/>
      <c r="C15" s="272"/>
      <c r="D15" s="272"/>
      <c r="E15" s="272"/>
      <c r="F15" s="272"/>
      <c r="G15" s="272"/>
      <c r="H15" s="272"/>
      <c r="I15" s="41">
        <v>11</v>
      </c>
      <c r="J15" s="7">
        <v>13374000</v>
      </c>
      <c r="K15" s="7">
        <v>-1047580</v>
      </c>
    </row>
    <row r="16" spans="1:12" x14ac:dyDescent="0.2">
      <c r="A16" s="271" t="s">
        <v>369</v>
      </c>
      <c r="B16" s="272"/>
      <c r="C16" s="272"/>
      <c r="D16" s="272"/>
      <c r="E16" s="272"/>
      <c r="F16" s="272"/>
      <c r="G16" s="272"/>
      <c r="H16" s="272"/>
      <c r="I16" s="41">
        <v>12</v>
      </c>
      <c r="J16" s="7"/>
      <c r="K16" s="7"/>
    </row>
    <row r="17" spans="1:11" x14ac:dyDescent="0.2">
      <c r="A17" s="271" t="s">
        <v>370</v>
      </c>
      <c r="B17" s="272"/>
      <c r="C17" s="272"/>
      <c r="D17" s="272"/>
      <c r="E17" s="272"/>
      <c r="F17" s="272"/>
      <c r="G17" s="272"/>
      <c r="H17" s="272"/>
      <c r="I17" s="41">
        <v>13</v>
      </c>
      <c r="J17" s="7"/>
      <c r="K17" s="7"/>
    </row>
    <row r="18" spans="1:11" x14ac:dyDescent="0.2">
      <c r="A18" s="271" t="s">
        <v>371</v>
      </c>
      <c r="B18" s="272"/>
      <c r="C18" s="272"/>
      <c r="D18" s="272"/>
      <c r="E18" s="272"/>
      <c r="F18" s="272"/>
      <c r="G18" s="272"/>
      <c r="H18" s="272"/>
      <c r="I18" s="41">
        <v>14</v>
      </c>
      <c r="J18" s="7"/>
      <c r="K18" s="7"/>
    </row>
    <row r="19" spans="1:11" x14ac:dyDescent="0.2">
      <c r="A19" s="271" t="s">
        <v>372</v>
      </c>
      <c r="B19" s="272"/>
      <c r="C19" s="272"/>
      <c r="D19" s="272"/>
      <c r="E19" s="272"/>
      <c r="F19" s="272"/>
      <c r="G19" s="272"/>
      <c r="H19" s="272"/>
      <c r="I19" s="41">
        <v>15</v>
      </c>
      <c r="J19" s="7"/>
      <c r="K19" s="7"/>
    </row>
    <row r="20" spans="1:11" x14ac:dyDescent="0.2">
      <c r="A20" s="271" t="s">
        <v>373</v>
      </c>
      <c r="B20" s="272"/>
      <c r="C20" s="272"/>
      <c r="D20" s="272"/>
      <c r="E20" s="272"/>
      <c r="F20" s="272"/>
      <c r="G20" s="272"/>
      <c r="H20" s="272"/>
      <c r="I20" s="41">
        <v>16</v>
      </c>
      <c r="J20" s="7">
        <v>82347715</v>
      </c>
      <c r="K20" s="7">
        <v>54386834</v>
      </c>
    </row>
    <row r="21" spans="1:11" x14ac:dyDescent="0.2">
      <c r="A21" s="273" t="s">
        <v>374</v>
      </c>
      <c r="B21" s="274"/>
      <c r="C21" s="274"/>
      <c r="D21" s="274"/>
      <c r="E21" s="274"/>
      <c r="F21" s="274"/>
      <c r="G21" s="274"/>
      <c r="H21" s="274"/>
      <c r="I21" s="41">
        <v>17</v>
      </c>
      <c r="J21" s="55">
        <f>SUM(J15:J20)</f>
        <v>95721715</v>
      </c>
      <c r="K21" s="55">
        <f>SUM(K15:K20)</f>
        <v>53339254</v>
      </c>
    </row>
    <row r="22" spans="1:11" x14ac:dyDescent="0.2">
      <c r="A22" s="275"/>
      <c r="B22" s="276"/>
      <c r="C22" s="276"/>
      <c r="D22" s="276"/>
      <c r="E22" s="276"/>
      <c r="F22" s="276"/>
      <c r="G22" s="276"/>
      <c r="H22" s="276"/>
      <c r="I22" s="277"/>
      <c r="J22" s="277"/>
      <c r="K22" s="278"/>
    </row>
    <row r="23" spans="1:11" x14ac:dyDescent="0.2">
      <c r="A23" s="264" t="s">
        <v>375</v>
      </c>
      <c r="B23" s="265"/>
      <c r="C23" s="265"/>
      <c r="D23" s="265"/>
      <c r="E23" s="265"/>
      <c r="F23" s="265"/>
      <c r="G23" s="265"/>
      <c r="H23" s="265"/>
      <c r="I23" s="42">
        <v>18</v>
      </c>
      <c r="J23" s="6">
        <v>95735715</v>
      </c>
      <c r="K23" s="6">
        <v>53515559</v>
      </c>
    </row>
    <row r="24" spans="1:11" ht="17.25" customHeight="1" x14ac:dyDescent="0.2">
      <c r="A24" s="266" t="s">
        <v>376</v>
      </c>
      <c r="B24" s="267"/>
      <c r="C24" s="267"/>
      <c r="D24" s="267"/>
      <c r="E24" s="267"/>
      <c r="F24" s="267"/>
      <c r="G24" s="267"/>
      <c r="H24" s="267"/>
      <c r="I24" s="43">
        <v>19</v>
      </c>
      <c r="J24" s="55">
        <v>-14000</v>
      </c>
      <c r="K24" s="55">
        <v>-176305</v>
      </c>
    </row>
    <row r="25" spans="1:11" ht="30" customHeight="1" x14ac:dyDescent="0.2">
      <c r="A25" s="268"/>
      <c r="B25" s="269"/>
      <c r="C25" s="269"/>
      <c r="D25" s="269"/>
      <c r="E25" s="269"/>
      <c r="F25" s="269"/>
      <c r="G25" s="269"/>
      <c r="H25" s="269"/>
      <c r="I25" s="269"/>
      <c r="J25" s="269"/>
      <c r="K25" s="269"/>
    </row>
  </sheetData>
  <protectedRanges>
    <protectedRange sqref="E2" name="Range1_1"/>
    <protectedRange sqref="G2:H2" name="Range1"/>
  </protectedRanges>
  <mergeCells count="26">
    <mergeCell ref="C2:D2"/>
    <mergeCell ref="G2:H2"/>
    <mergeCell ref="A3:H3"/>
    <mergeCell ref="A4:H4"/>
    <mergeCell ref="A5:H5"/>
    <mergeCell ref="A6:H6"/>
    <mergeCell ref="A7:H7"/>
    <mergeCell ref="A8:H8"/>
    <mergeCell ref="A9:H9"/>
    <mergeCell ref="A10:H10"/>
    <mergeCell ref="A17:H17"/>
    <mergeCell ref="A18:H18"/>
    <mergeCell ref="A11:H11"/>
    <mergeCell ref="A12:H12"/>
    <mergeCell ref="A13:H13"/>
    <mergeCell ref="A14:H14"/>
    <mergeCell ref="A23:H23"/>
    <mergeCell ref="A24:H24"/>
    <mergeCell ref="A25:K25"/>
    <mergeCell ref="A1:K1"/>
    <mergeCell ref="A19:H19"/>
    <mergeCell ref="A20:H20"/>
    <mergeCell ref="A21:H21"/>
    <mergeCell ref="A22:K22"/>
    <mergeCell ref="A15:H15"/>
    <mergeCell ref="A16:H16"/>
  </mergeCells>
  <phoneticPr fontId="3" type="noConversion"/>
  <conditionalFormatting sqref="G2">
    <cfRule type="cellIs" dxfId="0" priority="1" stopIfTrue="1" operator="lessThan">
      <formula>#REF!</formula>
    </cfRule>
  </conditionalFormatting>
  <dataValidations count="4">
    <dataValidation type="whole" operator="notEqual" allowBlank="1" showInputMessage="1" showErrorMessage="1" errorTitle="Pogrešan unos" error="Mogu se unijeti samo cjelobrojne vrijednosti." sqref="J23:K24">
      <formula1>9999999999</formula1>
    </dataValidation>
    <dataValidation type="whole" operator="notEqual" allowBlank="1" showInputMessage="1" showErrorMessage="1" errorTitle="Pogrešan unos" error="Mogu se unijeti samo cjelobrojne vrijednosti." sqref="J5:K13 J15:K20">
      <formula1>999999999999</formula1>
    </dataValidation>
    <dataValidation type="whole" operator="greaterThanOrEqual" allowBlank="1" showInputMessage="1" showErrorMessage="1" errorTitle="Pogrešan unos" error="Mogu se unijeti samo cjelobrojne pozitivne vrijednosti." sqref="J21:K22 J14:K14">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4"/>
  <sheetViews>
    <sheetView showGridLines="0" zoomScaleNormal="100" workbookViewId="0">
      <selection activeCell="L6" sqref="L6"/>
    </sheetView>
  </sheetViews>
  <sheetFormatPr defaultRowHeight="12.75" x14ac:dyDescent="0.2"/>
  <cols>
    <col min="1" max="9" width="9.140625" style="123"/>
    <col min="10" max="10" width="9.5703125" style="123" customWidth="1"/>
    <col min="11" max="16384" width="9.140625" style="123"/>
  </cols>
  <sheetData>
    <row r="1" spans="1:10" x14ac:dyDescent="0.2">
      <c r="A1" s="122"/>
      <c r="B1" s="122"/>
      <c r="C1" s="122"/>
      <c r="D1" s="122"/>
      <c r="E1" s="122"/>
      <c r="F1" s="122"/>
      <c r="G1" s="122"/>
      <c r="H1" s="122"/>
      <c r="I1" s="122"/>
      <c r="J1" s="122"/>
    </row>
    <row r="2" spans="1:10" x14ac:dyDescent="0.2">
      <c r="A2" s="287" t="s">
        <v>377</v>
      </c>
      <c r="B2" s="287"/>
      <c r="C2" s="287"/>
      <c r="D2" s="287"/>
      <c r="E2" s="287"/>
      <c r="F2" s="287"/>
      <c r="G2" s="287"/>
      <c r="H2" s="287"/>
      <c r="I2" s="287"/>
      <c r="J2" s="287"/>
    </row>
    <row r="3" spans="1:10" x14ac:dyDescent="0.2">
      <c r="A3" s="124"/>
      <c r="B3" s="124"/>
      <c r="C3" s="124"/>
      <c r="D3" s="124"/>
      <c r="E3" s="124"/>
      <c r="F3" s="124"/>
      <c r="G3" s="124"/>
      <c r="H3" s="124"/>
      <c r="I3" s="124"/>
      <c r="J3" s="124"/>
    </row>
    <row r="4" spans="1:10" s="125" customFormat="1" ht="14.25" x14ac:dyDescent="0.2">
      <c r="A4" s="288" t="s">
        <v>379</v>
      </c>
      <c r="B4" s="288"/>
      <c r="C4" s="288"/>
      <c r="D4" s="288"/>
      <c r="E4" s="288"/>
      <c r="F4" s="288"/>
      <c r="G4" s="288"/>
      <c r="H4" s="288"/>
      <c r="I4" s="288"/>
      <c r="J4" s="288"/>
    </row>
    <row r="5" spans="1:10" s="125" customFormat="1" ht="14.25" x14ac:dyDescent="0.2">
      <c r="A5" s="123"/>
      <c r="B5" s="123"/>
      <c r="C5" s="123"/>
      <c r="D5" s="123"/>
      <c r="E5" s="123"/>
      <c r="F5" s="123"/>
      <c r="G5" s="123"/>
      <c r="H5" s="123"/>
      <c r="I5" s="123"/>
      <c r="J5" s="123"/>
    </row>
    <row r="6" spans="1:10" s="125" customFormat="1" ht="54.75" customHeight="1" x14ac:dyDescent="0.2">
      <c r="A6" s="289" t="s">
        <v>384</v>
      </c>
      <c r="B6" s="290"/>
      <c r="C6" s="290"/>
      <c r="D6" s="290"/>
      <c r="E6" s="290"/>
      <c r="F6" s="290"/>
      <c r="G6" s="290"/>
      <c r="H6" s="290"/>
      <c r="I6" s="290"/>
      <c r="J6" s="290"/>
    </row>
    <row r="7" spans="1:10" s="125" customFormat="1" ht="29.25" customHeight="1" x14ac:dyDescent="0.2">
      <c r="A7" s="286" t="s">
        <v>385</v>
      </c>
      <c r="B7" s="291"/>
      <c r="C7" s="291"/>
      <c r="D7" s="291"/>
      <c r="E7" s="291"/>
      <c r="F7" s="291"/>
      <c r="G7" s="291"/>
      <c r="H7" s="291"/>
      <c r="I7" s="291"/>
      <c r="J7" s="291"/>
    </row>
    <row r="8" spans="1:10" s="125" customFormat="1" ht="29.25" customHeight="1" x14ac:dyDescent="0.2">
      <c r="A8" s="286" t="s">
        <v>386</v>
      </c>
      <c r="B8" s="286"/>
      <c r="C8" s="286"/>
      <c r="D8" s="286"/>
      <c r="E8" s="286"/>
      <c r="F8" s="286"/>
      <c r="G8" s="286"/>
      <c r="H8" s="286"/>
      <c r="I8" s="286"/>
      <c r="J8" s="286"/>
    </row>
    <row r="9" spans="1:10" s="125" customFormat="1" ht="24" customHeight="1" x14ac:dyDescent="0.2">
      <c r="A9" s="286" t="s">
        <v>381</v>
      </c>
      <c r="B9" s="291"/>
      <c r="C9" s="291"/>
      <c r="D9" s="291"/>
      <c r="E9" s="291"/>
      <c r="F9" s="291"/>
      <c r="G9" s="291"/>
      <c r="H9" s="291"/>
      <c r="I9" s="291"/>
      <c r="J9" s="291"/>
    </row>
    <row r="10" spans="1:10" s="125" customFormat="1" ht="43.5" customHeight="1" x14ac:dyDescent="0.2">
      <c r="A10" s="285" t="s">
        <v>382</v>
      </c>
      <c r="B10" s="285"/>
      <c r="C10" s="285"/>
      <c r="D10" s="285"/>
      <c r="E10" s="285"/>
      <c r="F10" s="285"/>
      <c r="G10" s="285"/>
      <c r="H10" s="285"/>
      <c r="I10" s="285"/>
      <c r="J10" s="285"/>
    </row>
    <row r="11" spans="1:10" s="125" customFormat="1" ht="30" customHeight="1" x14ac:dyDescent="0.2">
      <c r="A11" s="286" t="s">
        <v>383</v>
      </c>
      <c r="B11" s="286"/>
      <c r="C11" s="286"/>
      <c r="D11" s="286"/>
      <c r="E11" s="286"/>
      <c r="F11" s="286"/>
      <c r="G11" s="286"/>
      <c r="H11" s="286"/>
      <c r="I11" s="286"/>
      <c r="J11" s="286"/>
    </row>
    <row r="12" spans="1:10" s="126" customFormat="1" ht="63" customHeight="1" x14ac:dyDescent="0.2">
      <c r="A12" s="286" t="s">
        <v>387</v>
      </c>
      <c r="B12" s="286"/>
      <c r="C12" s="286"/>
      <c r="D12" s="286"/>
      <c r="E12" s="286"/>
      <c r="F12" s="286"/>
      <c r="G12" s="286"/>
      <c r="H12" s="286"/>
      <c r="I12" s="286"/>
      <c r="J12" s="286"/>
    </row>
    <row r="13" spans="1:10" x14ac:dyDescent="0.2">
      <c r="A13" s="124"/>
    </row>
    <row r="14" spans="1:10" s="125" customFormat="1" ht="14.25" x14ac:dyDescent="0.2">
      <c r="A14" s="124" t="s">
        <v>380</v>
      </c>
      <c r="B14" s="123"/>
      <c r="C14" s="123"/>
      <c r="D14" s="123"/>
      <c r="E14" s="123"/>
      <c r="F14" s="123"/>
      <c r="G14" s="123"/>
      <c r="H14" s="123"/>
      <c r="I14" s="123"/>
      <c r="J14" s="123"/>
    </row>
  </sheetData>
  <mergeCells count="9">
    <mergeCell ref="A10:J10"/>
    <mergeCell ref="A11:J11"/>
    <mergeCell ref="A12:J12"/>
    <mergeCell ref="A2:J2"/>
    <mergeCell ref="A4:J4"/>
    <mergeCell ref="A6:J6"/>
    <mergeCell ref="A7:J7"/>
    <mergeCell ref="A8:J8"/>
    <mergeCell ref="A9:J9"/>
  </mergeCells>
  <printOptions horizontalCentered="1"/>
  <pageMargins left="0.74803149606299213" right="0.74803149606299213" top="0.98425196850393704" bottom="0.98425196850393704"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 account </vt:lpstr>
      <vt:lpstr>Cash flow</vt:lpstr>
      <vt:lpstr>NT_D</vt:lpstr>
      <vt:lpstr>Changes in equity</vt:lpstr>
      <vt:lpstr>Notes</vt:lpstr>
      <vt:lpstr>'Changes in equity'!Print_Area</vt:lpstr>
      <vt:lpstr>'General data'!Print_Area</vt:lpstr>
      <vt:lpstr>Notes!Print_Area</vt:lpstr>
      <vt:lpstr>'Balance sheet'!Print_Titles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Administrator</cp:lastModifiedBy>
  <cp:lastPrinted>2011-07-28T07:21:45Z</cp:lastPrinted>
  <dcterms:created xsi:type="dcterms:W3CDTF">2008-10-17T11:51:54Z</dcterms:created>
  <dcterms:modified xsi:type="dcterms:W3CDTF">2014-12-15T09:04:12Z</dcterms:modified>
</cp:coreProperties>
</file>