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2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 fullCalcOnLoad="1" calcOnSave="0"/>
</workbook>
</file>

<file path=xl/calcChain.xml><?xml version="1.0" encoding="utf-8"?>
<calcChain xmlns="http://schemas.openxmlformats.org/spreadsheetml/2006/main">
  <c r="K10" i="17" l="1"/>
  <c r="K16" i="17" s="1"/>
  <c r="K82" i="19"/>
  <c r="M58" i="22"/>
  <c r="M67" i="22"/>
  <c r="L58" i="22"/>
  <c r="L67" i="22"/>
  <c r="K58" i="22"/>
  <c r="K67" i="22"/>
  <c r="J58" i="22"/>
  <c r="J67" i="22"/>
  <c r="M34" i="22"/>
  <c r="L34" i="22"/>
  <c r="K34" i="22"/>
  <c r="J34" i="22"/>
  <c r="M28" i="22"/>
  <c r="L28" i="22"/>
  <c r="K28" i="22"/>
  <c r="J28" i="22"/>
  <c r="M23" i="22"/>
  <c r="L23" i="22"/>
  <c r="L11" i="22"/>
  <c r="L44" i="22" s="1"/>
  <c r="K23" i="22"/>
  <c r="J23" i="22"/>
  <c r="J11" i="22" s="1"/>
  <c r="J44" i="22" s="1"/>
  <c r="M17" i="22"/>
  <c r="L17" i="22"/>
  <c r="K17" i="22"/>
  <c r="J17" i="22"/>
  <c r="M13" i="22"/>
  <c r="L13" i="22"/>
  <c r="K13" i="22"/>
  <c r="K11" i="22" s="1"/>
  <c r="K44" i="22" s="1"/>
  <c r="K47" i="22" s="1"/>
  <c r="J13" i="22"/>
  <c r="M11" i="22"/>
  <c r="M44" i="22" s="1"/>
  <c r="M8" i="22"/>
  <c r="M43" i="22" s="1"/>
  <c r="L8" i="22"/>
  <c r="L43" i="22"/>
  <c r="K8" i="22"/>
  <c r="J8" i="22"/>
  <c r="J43" i="22"/>
  <c r="K43" i="22"/>
  <c r="K46" i="22" s="1"/>
  <c r="J42" i="19"/>
  <c r="K19" i="20"/>
  <c r="K21" i="20" s="1"/>
  <c r="K14" i="20"/>
  <c r="K32" i="20"/>
  <c r="K34" i="20"/>
  <c r="K28" i="20"/>
  <c r="K45" i="20"/>
  <c r="K39" i="20"/>
  <c r="K46" i="20" s="1"/>
  <c r="J19" i="20"/>
  <c r="J21" i="20" s="1"/>
  <c r="J14" i="20"/>
  <c r="J20" i="20" s="1"/>
  <c r="J32" i="20"/>
  <c r="J28" i="20"/>
  <c r="J33" i="20" s="1"/>
  <c r="J45" i="20"/>
  <c r="J39" i="20"/>
  <c r="J46" i="20" s="1"/>
  <c r="K73" i="19"/>
  <c r="K70" i="19" s="1"/>
  <c r="K115" i="19" s="1"/>
  <c r="K80" i="19"/>
  <c r="K83" i="19"/>
  <c r="K87" i="19"/>
  <c r="K91" i="19"/>
  <c r="K101" i="19"/>
  <c r="J73" i="19"/>
  <c r="J80" i="19"/>
  <c r="J70" i="19" s="1"/>
  <c r="J115" i="19" s="1"/>
  <c r="J83" i="19"/>
  <c r="J87" i="19"/>
  <c r="J91" i="19"/>
  <c r="J101" i="19"/>
  <c r="K10" i="19"/>
  <c r="K17" i="19"/>
  <c r="K27" i="19"/>
  <c r="K36" i="19"/>
  <c r="K42" i="19"/>
  <c r="K41" i="19" s="1"/>
  <c r="K50" i="19"/>
  <c r="K57" i="19"/>
  <c r="J10" i="19"/>
  <c r="J9" i="19" s="1"/>
  <c r="J17" i="19"/>
  <c r="J27" i="19"/>
  <c r="J36" i="19"/>
  <c r="J50" i="19"/>
  <c r="J41" i="19" s="1"/>
  <c r="J57" i="19"/>
  <c r="J16" i="17"/>
  <c r="J23" i="17"/>
  <c r="J25" i="17" s="1"/>
  <c r="K23" i="17"/>
  <c r="K25" i="17" s="1"/>
  <c r="K33" i="20"/>
  <c r="J47" i="20"/>
  <c r="J34" i="20"/>
  <c r="K9" i="19"/>
  <c r="K67" i="19" s="1"/>
  <c r="J67" i="19" l="1"/>
  <c r="J48" i="20"/>
  <c r="M45" i="22"/>
  <c r="M49" i="22" s="1"/>
  <c r="M46" i="22"/>
  <c r="L47" i="22"/>
  <c r="L46" i="22"/>
  <c r="J49" i="20"/>
  <c r="J52" i="20" s="1"/>
  <c r="J53" i="20" s="1"/>
  <c r="M47" i="22"/>
  <c r="L45" i="22"/>
  <c r="L49" i="22" s="1"/>
  <c r="J47" i="22"/>
  <c r="J45" i="22"/>
  <c r="J49" i="22" s="1"/>
  <c r="J46" i="22"/>
  <c r="K45" i="22"/>
  <c r="K49" i="22" s="1"/>
  <c r="K20" i="20"/>
  <c r="K47" i="20"/>
  <c r="J57" i="22" l="1"/>
  <c r="J68" i="22" s="1"/>
  <c r="J71" i="22" s="1"/>
  <c r="J50" i="22"/>
  <c r="J51" i="22"/>
  <c r="M50" i="22"/>
  <c r="M57" i="22"/>
  <c r="M68" i="22" s="1"/>
  <c r="M71" i="22" s="1"/>
  <c r="M51" i="22"/>
  <c r="K48" i="20"/>
  <c r="K49" i="20"/>
  <c r="K52" i="20" s="1"/>
  <c r="K53" i="20" s="1"/>
  <c r="K51" i="22"/>
  <c r="K57" i="22"/>
  <c r="K68" i="22" s="1"/>
  <c r="K71" i="22" s="1"/>
  <c r="K50" i="22"/>
  <c r="L57" i="22"/>
  <c r="L68" i="22" s="1"/>
  <c r="L71" i="22" s="1"/>
  <c r="L51" i="22"/>
  <c r="L50" i="22"/>
</calcChain>
</file>

<file path=xl/sharedStrings.xml><?xml version="1.0" encoding="utf-8"?>
<sst xmlns="http://schemas.openxmlformats.org/spreadsheetml/2006/main" count="357" uniqueCount="326">
  <si>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</si>
  <si>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</si>
  <si>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</si>
  <si>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</si>
  <si>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</si>
  <si>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</si>
  <si>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</si>
  <si>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</si>
  <si>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</si>
  <si>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</si>
  <si>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</si>
  <si>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</si>
  <si>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</si>
  <si>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</si>
  <si>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</si>
  <si>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</si>
  <si>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</si>
  <si>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</si>
  <si>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</si>
  <si>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</si>
  <si>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</si>
  <si>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</si>
  <si>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</si>
  <si>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</si>
  <si>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</si>
  <si>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</si>
  <si>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</si>
  <si>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</si>
  <si>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</si>
  <si>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</si>
  <si>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</si>
  <si>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</si>
  <si>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</si>
  <si>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</si>
  <si>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048 651 805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</si>
  <si>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</si>
  <si>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</si>
  <si>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</si>
  <si>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</si>
  <si>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</si>
  <si>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</si>
  <si>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</si>
  <si>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</si>
  <si>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</si>
  <si>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</si>
  <si>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</si>
  <si>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</si>
  <si>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</si>
  <si>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</si>
  <si>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</si>
  <si>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</si>
  <si>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</si>
  <si>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</si>
  <si>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</si>
  <si>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</si>
  <si>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</si>
  <si>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</si>
  <si>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</si>
  <si>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</si>
  <si>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</si>
  <si>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</si>
  <si>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</si>
  <si>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</si>
  <si>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</si>
  <si>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</si>
  <si>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</si>
  <si>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</si>
  <si>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</si>
  <si>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</si>
  <si>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</si>
  <si>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</si>
  <si>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</si>
  <si>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</si>
  <si>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</si>
  <si>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</si>
  <si>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</si>
  <si>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</si>
  <si>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</si>
  <si>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</si>
  <si>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</si>
  <si>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</si>
  <si>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</si>
  <si>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</si>
  <si>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</si>
  <si>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</si>
  <si>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</si>
  <si>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</si>
  <si>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</si>
  <si>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</si>
  <si>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</si>
  <si>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</si>
  <si>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</si>
  <si>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</si>
  <si>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</si>
  <si>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</si>
  <si>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</si>
  <si>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</si>
  <si>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</si>
  <si>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</si>
  <si>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</si>
  <si>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</si>
  <si>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</si>
  <si>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</si>
  <si>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</si>
  <si>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</si>
  <si>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</si>
  <si>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</si>
  <si>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</si>
  <si>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</si>
  <si>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</si>
  <si>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</si>
  <si>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</si>
  <si>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</si>
  <si>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</si>
  <si>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</si>
  <si>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</si>
  <si>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</si>
  <si>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</si>
  <si>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</si>
  <si>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</si>
  <si>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</si>
  <si>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</si>
  <si>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</si>
  <si>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</si>
  <si>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</si>
  <si>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</si>
  <si>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</si>
  <si>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</si>
  <si>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</si>
  <si>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</si>
  <si>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</si>
  <si>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</si>
  <si>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</si>
  <si>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</si>
  <si>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</si>
  <si>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</si>
  <si>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</si>
  <si>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</si>
  <si>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</si>
  <si>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</si>
  <si>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</si>
  <si>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</si>
  <si>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</si>
  <si>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</si>
  <si>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</si>
  <si>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</si>
  <si>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</si>
  <si>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</si>
  <si>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</si>
  <si>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</si>
  <si>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</si>
  <si>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</si>
  <si>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</si>
  <si>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</si>
  <si>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</si>
  <si>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</si>
  <si>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</si>
  <si>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</si>
  <si>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</si>
  <si>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</si>
  <si>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</si>
  <si>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</si>
  <si>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</si>
  <si>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</si>
  <si>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</si>
  <si>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</si>
  <si>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</si>
  <si>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</si>
  <si>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</si>
  <si>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</si>
  <si>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</si>
  <si>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</si>
  <si>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</si>
  <si>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</si>
  <si>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</si>
  <si>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</si>
  <si>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</si>
  <si>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</si>
  <si>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</si>
  <si>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</si>
  <si>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</si>
  <si>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</si>
  <si>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</si>
  <si>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</si>
  <si>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</si>
  <si>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</si>
  <si>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</si>
  <si>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</si>
  <si>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</si>
  <si>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</si>
  <si>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</si>
  <si>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</si>
  <si>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</si>
  <si>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</si>
  <si>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</si>
  <si>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</si>
  <si>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</si>
  <si>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</si>
  <si>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</si>
  <si>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</si>
  <si>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</si>
  <si>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</si>
  <si>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</si>
  <si>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</si>
  <si>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</si>
  <si>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</si>
  <si>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</si>
  <si>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</si>
  <si>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</si>
  <si>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</si>
  <si>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</si>
  <si>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</si>
  <si>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</si>
  <si>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</si>
  <si>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</si>
  <si>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</si>
  <si>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</si>
  <si>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</si>
  <si>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</si>
  <si>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</si>
  <si>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</si>
  <si>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</si>
  <si>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</si>
  <si>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</si>
  <si>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</si>
  <si>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</si>
  <si>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</si>
  <si>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</si>
  <si>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</si>
  <si>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</si>
  <si>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</si>
  <si>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</si>
  <si>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</si>
  <si>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</si>
  <si>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</si>
  <si>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Obligator: PODRAVKA prehrambena industrija d.d., KOPRIVNICA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</si>
  <si>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</si>
  <si>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</si>
  <si>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</si>
  <si>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</si>
  <si>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</si>
  <si>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</si>
  <si>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</si>
  <si>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</si>
  <si>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</si>
  <si>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</si>
  <si>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</si>
  <si>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</si>
  <si>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</si>
  <si>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</si>
  <si>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</si>
  <si>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</si>
  <si>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</si>
  <si>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</si>
  <si>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</si>
  <si>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</si>
  <si>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</si>
  <si>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</si>
  <si>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</si>
  <si>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</si>
  <si>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</si>
  <si>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</si>
  <si>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</si>
  <si>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</si>
  <si>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</si>
  <si>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</si>
  <si>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</si>
  <si>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</si>
  <si>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</si>
  <si>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</si>
  <si>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</si>
  <si>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</si>
  <si>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</si>
  <si>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</si>
  <si>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</si>
  <si>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</si>
  <si>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</si>
  <si>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</si>
  <si>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</si>
  <si>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</si>
  <si>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</si>
  <si>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</si>
  <si>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</si>
  <si>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</si>
  <si>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>for the period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</si>
  <si>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</si>
  <si>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</si>
  <si>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</si>
  <si>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</si>
  <si>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</si>
  <si>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</si>
  <si>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</si>
  <si>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</si>
  <si>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</si>
  <si>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</si>
  <si>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</si>
  <si>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</si>
  <si>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</si>
  <si>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</si>
  <si>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</si>
  <si>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</si>
  <si>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</si>
  <si>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</si>
  <si>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</si>
  <si>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</si>
  <si>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</si>
  <si>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</si>
  <si>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</si>
  <si>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</si>
  <si>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</si>
  <si>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</si>
  <si>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</si>
  <si>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Comulative</t>
  </si>
  <si>
    <t>Quartely</t>
  </si>
  <si>
    <t>Last Year</t>
  </si>
  <si>
    <t>Obligator:  Podravka, prehrambena industrija d.d., Koprivnica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</si>
  <si>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</si>
  <si>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</si>
  <si>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>YES</t>
  </si>
  <si>
    <t xml:space="preserve">2. Interim management Report </t>
  </si>
  <si>
    <t>30.06.2012.</t>
  </si>
  <si>
    <t>as at 30.06.2012.</t>
  </si>
  <si>
    <t>for the period  01.01.2012. to 30.06.2012.</t>
  </si>
  <si>
    <t xml:space="preserve"> shareholders' equity and notes to the financial statements)</t>
  </si>
  <si>
    <t>PROFIT AND LOSS ACCOUNT</t>
  </si>
  <si>
    <t>The accounting policy in 2012 did not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</si>
</sst>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20" fillId="3" borderId="16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6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3" fontId="2" fillId="0" borderId="0" xfId="0" applyNumberFormat="1" applyFont="1"/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3" fontId="25" fillId="0" borderId="0" xfId="0" applyNumberFormat="1" applyFont="1"/>
    <xf numFmtId="0" fontId="1" fillId="0" borderId="19" xfId="0" applyFont="1" applyBorder="1" applyAlignment="1">
      <alignment vertical="center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7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19" xfId="0" applyFont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>
      <alignment horizontal="center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16" fillId="4" borderId="28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6" fillId="4" borderId="28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Border="1" applyAlignment="1" applyProtection="1">
      <alignment horizontal="center" vertical="top" wrapText="1"/>
      <protection hidden="1"/>
    </xf>
    <xf numFmtId="0" fontId="4" fillId="2" borderId="27" xfId="0" applyFont="1" applyFill="1" applyBorder="1" applyAlignment="1" applyProtection="1">
      <alignment vertical="center" wrapText="1"/>
      <protection hidden="1"/>
    </xf>
    <xf numFmtId="0" fontId="4" fillId="2" borderId="28" xfId="0" applyFont="1" applyFill="1" applyBorder="1" applyAlignment="1" applyProtection="1">
      <alignment vertical="center" wrapText="1"/>
      <protection hidden="1"/>
    </xf>
    <xf numFmtId="0" fontId="4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 applyProtection="1">
      <alignment horizontal="left" vertical="center" wrapText="1"/>
      <protection hidden="1"/>
    </xf>
    <xf numFmtId="0" fontId="4" fillId="5" borderId="28" xfId="0" applyFont="1" applyFill="1" applyBorder="1" applyAlignment="1" applyProtection="1">
      <alignment horizontal="left" vertical="center" wrapText="1"/>
      <protection hidden="1"/>
    </xf>
    <xf numFmtId="0" fontId="4" fillId="5" borderId="29" xfId="0" applyFont="1" applyFill="1" applyBorder="1" applyAlignment="1" applyProtection="1">
      <alignment horizontal="left"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4" borderId="3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vertical="center" wrapText="1"/>
    </xf>
    <xf numFmtId="0" fontId="16" fillId="6" borderId="29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0" fillId="3" borderId="16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I2" sqref="I2"/>
    </sheetView>
  </sheetViews>
  <sheetFormatPr defaultRowHeight="12.75" x14ac:dyDescent="0.2"/>
  <cols>
    <col min="1" max="1" width="9.140625" style="19"/>
    <col min="2" max="2" width="21.42578125" style="19" customWidth="1"/>
    <col min="3" max="3" width="9.5703125" style="19" customWidth="1"/>
    <col min="4" max="4" width="9.42578125" style="19" customWidth="1"/>
    <col min="5" max="5" width="11.85546875" style="19" customWidth="1"/>
    <col min="6" max="6" width="8.42578125" style="19" customWidth="1"/>
    <col min="7" max="7" width="8.7109375" style="19" customWidth="1"/>
    <col min="8" max="8" width="18.28515625" style="19" customWidth="1"/>
    <col min="9" max="9" width="13.140625" style="19" customWidth="1"/>
    <col min="10" max="16384" width="9.140625" style="19"/>
  </cols>
  <sheetData>
    <row r="1" spans="1:12" ht="15.75" x14ac:dyDescent="0.25">
      <c r="A1" s="171" t="s">
        <v>36</v>
      </c>
      <c r="B1" s="171"/>
      <c r="C1" s="171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137" t="s">
        <v>37</v>
      </c>
      <c r="B2" s="137"/>
      <c r="C2" s="137"/>
      <c r="D2" s="138"/>
      <c r="E2" s="20">
        <v>40909</v>
      </c>
      <c r="F2" s="21"/>
      <c r="G2" s="97" t="s">
        <v>305</v>
      </c>
      <c r="H2" s="20" t="s">
        <v>320</v>
      </c>
      <c r="I2" s="22"/>
      <c r="J2" s="18"/>
      <c r="K2" s="18"/>
      <c r="L2" s="18"/>
    </row>
    <row r="3" spans="1:12" x14ac:dyDescent="0.2">
      <c r="A3" s="23"/>
      <c r="B3" s="23"/>
      <c r="C3" s="23"/>
      <c r="D3" s="23"/>
      <c r="E3" s="24"/>
      <c r="F3" s="24"/>
      <c r="G3" s="23"/>
      <c r="H3" s="23"/>
      <c r="I3" s="25"/>
      <c r="J3" s="18"/>
      <c r="K3" s="18"/>
      <c r="L3" s="18"/>
    </row>
    <row r="4" spans="1:12" ht="15" x14ac:dyDescent="0.2">
      <c r="A4" s="139" t="s">
        <v>308</v>
      </c>
      <c r="B4" s="139"/>
      <c r="C4" s="139"/>
      <c r="D4" s="139"/>
      <c r="E4" s="139"/>
      <c r="F4" s="139"/>
      <c r="G4" s="139"/>
      <c r="H4" s="139"/>
      <c r="I4" s="139"/>
      <c r="J4" s="18"/>
      <c r="K4" s="18"/>
      <c r="L4" s="18"/>
    </row>
    <row r="5" spans="1:12" x14ac:dyDescent="0.2">
      <c r="A5" s="26"/>
      <c r="B5" s="26"/>
      <c r="C5" s="26"/>
      <c r="D5" s="27"/>
      <c r="E5" s="28"/>
      <c r="F5" s="29"/>
      <c r="G5" s="30"/>
      <c r="H5" s="31"/>
      <c r="I5" s="32"/>
      <c r="J5" s="18"/>
      <c r="K5" s="18"/>
      <c r="L5" s="18"/>
    </row>
    <row r="6" spans="1:12" x14ac:dyDescent="0.2">
      <c r="A6" s="127" t="s">
        <v>38</v>
      </c>
      <c r="B6" s="128"/>
      <c r="C6" s="135" t="s">
        <v>5</v>
      </c>
      <c r="D6" s="136"/>
      <c r="E6" s="140"/>
      <c r="F6" s="140"/>
      <c r="G6" s="140"/>
      <c r="H6" s="140"/>
      <c r="I6" s="34"/>
      <c r="J6" s="18"/>
      <c r="K6" s="18"/>
      <c r="L6" s="18"/>
    </row>
    <row r="7" spans="1:12" x14ac:dyDescent="0.2">
      <c r="A7" s="35"/>
      <c r="B7" s="35"/>
      <c r="C7" s="26"/>
      <c r="D7" s="26"/>
      <c r="E7" s="140"/>
      <c r="F7" s="140"/>
      <c r="G7" s="140"/>
      <c r="H7" s="140"/>
      <c r="I7" s="34"/>
      <c r="J7" s="18"/>
      <c r="K7" s="18"/>
      <c r="L7" s="18"/>
    </row>
    <row r="8" spans="1:12" ht="15.75" customHeight="1" x14ac:dyDescent="0.2">
      <c r="A8" s="141" t="s">
        <v>39</v>
      </c>
      <c r="B8" s="142"/>
      <c r="C8" s="135" t="s">
        <v>6</v>
      </c>
      <c r="D8" s="136"/>
      <c r="E8" s="140"/>
      <c r="F8" s="140"/>
      <c r="G8" s="140"/>
      <c r="H8" s="140"/>
      <c r="I8" s="27"/>
      <c r="J8" s="18"/>
      <c r="K8" s="18"/>
      <c r="L8" s="18"/>
    </row>
    <row r="9" spans="1:12" x14ac:dyDescent="0.2">
      <c r="A9" s="36"/>
      <c r="B9" s="36"/>
      <c r="C9" s="37"/>
      <c r="D9" s="26"/>
      <c r="E9" s="26"/>
      <c r="F9" s="26"/>
      <c r="G9" s="26"/>
      <c r="H9" s="26"/>
      <c r="I9" s="26"/>
      <c r="J9" s="18"/>
      <c r="K9" s="18"/>
      <c r="L9" s="18"/>
    </row>
    <row r="10" spans="1:12" x14ac:dyDescent="0.2">
      <c r="A10" s="132" t="s">
        <v>40</v>
      </c>
      <c r="B10" s="133"/>
      <c r="C10" s="135" t="s">
        <v>7</v>
      </c>
      <c r="D10" s="136"/>
      <c r="E10" s="26"/>
      <c r="F10" s="26"/>
      <c r="G10" s="26"/>
      <c r="H10" s="26"/>
      <c r="I10" s="26"/>
      <c r="J10" s="18"/>
      <c r="K10" s="18"/>
      <c r="L10" s="18"/>
    </row>
    <row r="11" spans="1:12" x14ac:dyDescent="0.2">
      <c r="A11" s="134"/>
      <c r="B11" s="134"/>
      <c r="C11" s="26"/>
      <c r="D11" s="26"/>
      <c r="E11" s="26"/>
      <c r="F11" s="26"/>
      <c r="G11" s="26"/>
      <c r="H11" s="26"/>
      <c r="I11" s="26"/>
      <c r="J11" s="18"/>
      <c r="K11" s="18"/>
      <c r="L11" s="18"/>
    </row>
    <row r="12" spans="1:12" x14ac:dyDescent="0.2">
      <c r="A12" s="127" t="s">
        <v>41</v>
      </c>
      <c r="B12" s="128"/>
      <c r="C12" s="129" t="s">
        <v>8</v>
      </c>
      <c r="D12" s="130"/>
      <c r="E12" s="130"/>
      <c r="F12" s="130"/>
      <c r="G12" s="130"/>
      <c r="H12" s="130"/>
      <c r="I12" s="131"/>
      <c r="J12" s="18"/>
      <c r="K12" s="18"/>
      <c r="L12" s="18"/>
    </row>
    <row r="13" spans="1:12" x14ac:dyDescent="0.2">
      <c r="A13" s="35"/>
      <c r="B13" s="35"/>
      <c r="C13" s="38"/>
      <c r="D13" s="26"/>
      <c r="E13" s="26"/>
      <c r="F13" s="26"/>
      <c r="G13" s="26"/>
      <c r="H13" s="26"/>
      <c r="I13" s="26"/>
      <c r="J13" s="18"/>
      <c r="K13" s="18"/>
      <c r="L13" s="18"/>
    </row>
    <row r="14" spans="1:12" x14ac:dyDescent="0.2">
      <c r="A14" s="127" t="s">
        <v>42</v>
      </c>
      <c r="B14" s="128"/>
      <c r="C14" s="143">
        <v>48000</v>
      </c>
      <c r="D14" s="144"/>
      <c r="E14" s="26"/>
      <c r="F14" s="129" t="s">
        <v>9</v>
      </c>
      <c r="G14" s="130"/>
      <c r="H14" s="130"/>
      <c r="I14" s="131"/>
      <c r="J14" s="18"/>
      <c r="K14" s="18"/>
      <c r="L14" s="18"/>
    </row>
    <row r="15" spans="1:12" x14ac:dyDescent="0.2">
      <c r="A15" s="35"/>
      <c r="B15" s="35"/>
      <c r="C15" s="26"/>
      <c r="D15" s="26"/>
      <c r="E15" s="26"/>
      <c r="F15" s="26"/>
      <c r="G15" s="26"/>
      <c r="H15" s="26"/>
      <c r="I15" s="26"/>
      <c r="J15" s="18"/>
      <c r="K15" s="18"/>
      <c r="L15" s="18"/>
    </row>
    <row r="16" spans="1:12" x14ac:dyDescent="0.2">
      <c r="A16" s="127" t="s">
        <v>43</v>
      </c>
      <c r="B16" s="128"/>
      <c r="C16" s="129" t="s">
        <v>10</v>
      </c>
      <c r="D16" s="130"/>
      <c r="E16" s="130"/>
      <c r="F16" s="130"/>
      <c r="G16" s="130"/>
      <c r="H16" s="130"/>
      <c r="I16" s="131"/>
      <c r="J16" s="18"/>
      <c r="K16" s="18"/>
      <c r="L16" s="18"/>
    </row>
    <row r="17" spans="1:12" x14ac:dyDescent="0.2">
      <c r="A17" s="35"/>
      <c r="B17" s="35"/>
      <c r="C17" s="26"/>
      <c r="D17" s="26"/>
      <c r="E17" s="26"/>
      <c r="F17" s="26"/>
      <c r="G17" s="26"/>
      <c r="H17" s="26"/>
      <c r="I17" s="26"/>
      <c r="J17" s="18"/>
      <c r="K17" s="18"/>
      <c r="L17" s="18"/>
    </row>
    <row r="18" spans="1:12" x14ac:dyDescent="0.2">
      <c r="A18" s="127" t="s">
        <v>44</v>
      </c>
      <c r="B18" s="128"/>
      <c r="C18" s="145" t="s">
        <v>11</v>
      </c>
      <c r="D18" s="146"/>
      <c r="E18" s="146"/>
      <c r="F18" s="146"/>
      <c r="G18" s="146"/>
      <c r="H18" s="146"/>
      <c r="I18" s="147"/>
      <c r="J18" s="18"/>
      <c r="K18" s="18"/>
      <c r="L18" s="18"/>
    </row>
    <row r="19" spans="1:12" x14ac:dyDescent="0.2">
      <c r="A19" s="35"/>
      <c r="B19" s="35"/>
      <c r="C19" s="38"/>
      <c r="D19" s="26"/>
      <c r="E19" s="26"/>
      <c r="F19" s="26"/>
      <c r="G19" s="26"/>
      <c r="H19" s="26"/>
      <c r="I19" s="26"/>
      <c r="J19" s="18"/>
      <c r="K19" s="18"/>
      <c r="L19" s="18"/>
    </row>
    <row r="20" spans="1:12" x14ac:dyDescent="0.2">
      <c r="A20" s="127" t="s">
        <v>45</v>
      </c>
      <c r="B20" s="128"/>
      <c r="C20" s="145" t="s">
        <v>12</v>
      </c>
      <c r="D20" s="146"/>
      <c r="E20" s="146"/>
      <c r="F20" s="146"/>
      <c r="G20" s="146"/>
      <c r="H20" s="146"/>
      <c r="I20" s="147"/>
      <c r="J20" s="18"/>
      <c r="K20" s="18"/>
      <c r="L20" s="18"/>
    </row>
    <row r="21" spans="1:12" x14ac:dyDescent="0.2">
      <c r="A21" s="35"/>
      <c r="B21" s="35"/>
      <c r="C21" s="38"/>
      <c r="D21" s="26"/>
      <c r="E21" s="26"/>
      <c r="F21" s="26"/>
      <c r="G21" s="26"/>
      <c r="H21" s="26"/>
      <c r="I21" s="26"/>
      <c r="J21" s="18"/>
      <c r="K21" s="18"/>
      <c r="L21" s="18"/>
    </row>
    <row r="22" spans="1:12" x14ac:dyDescent="0.2">
      <c r="A22" s="127" t="s">
        <v>46</v>
      </c>
      <c r="B22" s="128"/>
      <c r="C22" s="39">
        <v>201</v>
      </c>
      <c r="D22" s="129" t="s">
        <v>9</v>
      </c>
      <c r="E22" s="151"/>
      <c r="F22" s="152"/>
      <c r="G22" s="153"/>
      <c r="H22" s="154"/>
      <c r="I22" s="41"/>
      <c r="J22" s="18"/>
      <c r="K22" s="18"/>
      <c r="L22" s="18"/>
    </row>
    <row r="23" spans="1:12" x14ac:dyDescent="0.2">
      <c r="A23" s="35"/>
      <c r="B23" s="35"/>
      <c r="C23" s="26"/>
      <c r="D23" s="42"/>
      <c r="E23" s="42"/>
      <c r="F23" s="42"/>
      <c r="G23" s="42"/>
      <c r="H23" s="26"/>
      <c r="I23" s="27"/>
      <c r="J23" s="18"/>
      <c r="K23" s="18"/>
      <c r="L23" s="18"/>
    </row>
    <row r="24" spans="1:12" x14ac:dyDescent="0.2">
      <c r="A24" s="127" t="s">
        <v>47</v>
      </c>
      <c r="B24" s="128"/>
      <c r="C24" s="39">
        <v>6</v>
      </c>
      <c r="D24" s="129" t="s">
        <v>13</v>
      </c>
      <c r="E24" s="151"/>
      <c r="F24" s="151"/>
      <c r="G24" s="152"/>
      <c r="H24" s="33" t="s">
        <v>49</v>
      </c>
      <c r="I24" s="43">
        <v>6543</v>
      </c>
      <c r="J24" s="18"/>
      <c r="K24" s="18"/>
      <c r="L24" s="18"/>
    </row>
    <row r="25" spans="1:12" x14ac:dyDescent="0.2">
      <c r="A25" s="35"/>
      <c r="B25" s="35"/>
      <c r="C25" s="26"/>
      <c r="D25" s="42"/>
      <c r="E25" s="42"/>
      <c r="F25" s="42"/>
      <c r="G25" s="35"/>
      <c r="H25" s="35" t="s">
        <v>50</v>
      </c>
      <c r="I25" s="38"/>
      <c r="J25" s="18"/>
      <c r="K25" s="18"/>
      <c r="L25" s="18"/>
    </row>
    <row r="26" spans="1:12" x14ac:dyDescent="0.2">
      <c r="A26" s="127" t="s">
        <v>48</v>
      </c>
      <c r="B26" s="128"/>
      <c r="C26" s="44" t="s">
        <v>318</v>
      </c>
      <c r="D26" s="45"/>
      <c r="E26" s="18"/>
      <c r="F26" s="46"/>
      <c r="G26" s="127" t="s">
        <v>51</v>
      </c>
      <c r="H26" s="128"/>
      <c r="I26" s="47" t="s">
        <v>14</v>
      </c>
      <c r="J26" s="18"/>
      <c r="K26" s="18"/>
      <c r="L26" s="18"/>
    </row>
    <row r="27" spans="1:12" x14ac:dyDescent="0.2">
      <c r="A27" s="35"/>
      <c r="B27" s="35"/>
      <c r="C27" s="26"/>
      <c r="D27" s="46"/>
      <c r="E27" s="46"/>
      <c r="F27" s="46"/>
      <c r="G27" s="46"/>
      <c r="H27" s="26"/>
      <c r="I27" s="48"/>
      <c r="J27" s="18"/>
      <c r="K27" s="18"/>
      <c r="L27" s="18"/>
    </row>
    <row r="28" spans="1:12" x14ac:dyDescent="0.2">
      <c r="A28" s="155" t="s">
        <v>52</v>
      </c>
      <c r="B28" s="156"/>
      <c r="C28" s="157"/>
      <c r="D28" s="157"/>
      <c r="E28" s="158" t="s">
        <v>309</v>
      </c>
      <c r="F28" s="159"/>
      <c r="G28" s="159"/>
      <c r="H28" s="160" t="s">
        <v>53</v>
      </c>
      <c r="I28" s="160"/>
      <c r="J28" s="18"/>
      <c r="K28" s="18"/>
      <c r="L28" s="18"/>
    </row>
    <row r="29" spans="1:12" x14ac:dyDescent="0.2">
      <c r="A29" s="18"/>
      <c r="B29" s="18"/>
      <c r="C29" s="18"/>
      <c r="D29" s="32"/>
      <c r="E29" s="26"/>
      <c r="F29" s="26"/>
      <c r="G29" s="26"/>
      <c r="H29" s="49"/>
      <c r="I29" s="48"/>
      <c r="J29" s="18"/>
      <c r="K29" s="18"/>
      <c r="L29" s="18"/>
    </row>
    <row r="30" spans="1:12" x14ac:dyDescent="0.2">
      <c r="A30" s="148" t="s">
        <v>15</v>
      </c>
      <c r="B30" s="149"/>
      <c r="C30" s="149"/>
      <c r="D30" s="150"/>
      <c r="E30" s="148" t="s">
        <v>21</v>
      </c>
      <c r="F30" s="161"/>
      <c r="G30" s="162"/>
      <c r="H30" s="135" t="s">
        <v>26</v>
      </c>
      <c r="I30" s="163"/>
      <c r="J30" s="18"/>
      <c r="K30" s="18"/>
      <c r="L30" s="18"/>
    </row>
    <row r="31" spans="1:12" x14ac:dyDescent="0.2">
      <c r="A31" s="40"/>
      <c r="B31" s="40"/>
      <c r="C31" s="38"/>
      <c r="D31" s="164"/>
      <c r="E31" s="164"/>
      <c r="F31" s="164"/>
      <c r="G31" s="165"/>
      <c r="H31" s="26"/>
      <c r="I31" s="52"/>
      <c r="J31" s="18"/>
      <c r="K31" s="18"/>
      <c r="L31" s="18"/>
    </row>
    <row r="32" spans="1:12" x14ac:dyDescent="0.2">
      <c r="A32" s="148" t="s">
        <v>16</v>
      </c>
      <c r="B32" s="149"/>
      <c r="C32" s="149"/>
      <c r="D32" s="150"/>
      <c r="E32" s="148" t="s">
        <v>21</v>
      </c>
      <c r="F32" s="149"/>
      <c r="G32" s="149"/>
      <c r="H32" s="135" t="s">
        <v>27</v>
      </c>
      <c r="I32" s="136"/>
      <c r="J32" s="18"/>
      <c r="K32" s="18"/>
      <c r="L32" s="18"/>
    </row>
    <row r="33" spans="1:12" x14ac:dyDescent="0.2">
      <c r="A33" s="40"/>
      <c r="B33" s="40"/>
      <c r="C33" s="38"/>
      <c r="D33" s="50"/>
      <c r="E33" s="50"/>
      <c r="F33" s="50"/>
      <c r="G33" s="51"/>
      <c r="H33" s="26"/>
      <c r="I33" s="53"/>
      <c r="J33" s="18"/>
      <c r="K33" s="18"/>
      <c r="L33" s="18"/>
    </row>
    <row r="34" spans="1:12" x14ac:dyDescent="0.2">
      <c r="A34" s="148" t="s">
        <v>17</v>
      </c>
      <c r="B34" s="149"/>
      <c r="C34" s="149"/>
      <c r="D34" s="150"/>
      <c r="E34" s="148" t="s">
        <v>22</v>
      </c>
      <c r="F34" s="149"/>
      <c r="G34" s="149"/>
      <c r="H34" s="135" t="s">
        <v>28</v>
      </c>
      <c r="I34" s="136"/>
      <c r="J34" s="18"/>
      <c r="K34" s="18"/>
      <c r="L34" s="18"/>
    </row>
    <row r="35" spans="1:12" x14ac:dyDescent="0.2">
      <c r="A35" s="40"/>
      <c r="B35" s="40"/>
      <c r="C35" s="38"/>
      <c r="D35" s="50"/>
      <c r="E35" s="50"/>
      <c r="F35" s="50"/>
      <c r="G35" s="51"/>
      <c r="H35" s="26"/>
      <c r="I35" s="53"/>
      <c r="J35" s="18"/>
      <c r="K35" s="18"/>
      <c r="L35" s="18"/>
    </row>
    <row r="36" spans="1:12" x14ac:dyDescent="0.2">
      <c r="A36" s="148" t="s">
        <v>18</v>
      </c>
      <c r="B36" s="149"/>
      <c r="C36" s="149"/>
      <c r="D36" s="150"/>
      <c r="E36" s="148" t="s">
        <v>23</v>
      </c>
      <c r="F36" s="149"/>
      <c r="G36" s="149"/>
      <c r="H36" s="135" t="s">
        <v>29</v>
      </c>
      <c r="I36" s="136"/>
      <c r="J36" s="18"/>
      <c r="K36" s="18"/>
      <c r="L36" s="18"/>
    </row>
    <row r="37" spans="1:12" x14ac:dyDescent="0.2">
      <c r="A37" s="54"/>
      <c r="B37" s="54"/>
      <c r="C37" s="172"/>
      <c r="D37" s="173"/>
      <c r="E37" s="26"/>
      <c r="F37" s="172"/>
      <c r="G37" s="173"/>
      <c r="H37" s="26"/>
      <c r="I37" s="26"/>
      <c r="J37" s="18"/>
      <c r="K37" s="18"/>
      <c r="L37" s="18"/>
    </row>
    <row r="38" spans="1:12" x14ac:dyDescent="0.2">
      <c r="A38" s="148" t="s">
        <v>19</v>
      </c>
      <c r="B38" s="149"/>
      <c r="C38" s="149"/>
      <c r="D38" s="150"/>
      <c r="E38" s="148" t="s">
        <v>24</v>
      </c>
      <c r="F38" s="149"/>
      <c r="G38" s="149"/>
      <c r="H38" s="135" t="s">
        <v>30</v>
      </c>
      <c r="I38" s="136"/>
      <c r="J38" s="18"/>
      <c r="K38" s="18"/>
      <c r="L38" s="18"/>
    </row>
    <row r="39" spans="1:12" x14ac:dyDescent="0.2">
      <c r="A39" s="54"/>
      <c r="B39" s="54"/>
      <c r="C39" s="55"/>
      <c r="D39" s="56"/>
      <c r="E39" s="26"/>
      <c r="F39" s="55"/>
      <c r="G39" s="56"/>
      <c r="H39" s="26"/>
      <c r="I39" s="26"/>
      <c r="J39" s="18"/>
      <c r="K39" s="18"/>
      <c r="L39" s="18"/>
    </row>
    <row r="40" spans="1:12" x14ac:dyDescent="0.2">
      <c r="A40" s="148" t="s">
        <v>20</v>
      </c>
      <c r="B40" s="161"/>
      <c r="C40" s="161"/>
      <c r="D40" s="162"/>
      <c r="E40" s="148" t="s">
        <v>25</v>
      </c>
      <c r="F40" s="149"/>
      <c r="G40" s="149"/>
      <c r="H40" s="135" t="s">
        <v>31</v>
      </c>
      <c r="I40" s="136"/>
      <c r="J40" s="18"/>
      <c r="K40" s="18"/>
      <c r="L40" s="18"/>
    </row>
    <row r="41" spans="1:12" x14ac:dyDescent="0.2">
      <c r="A41" s="41"/>
      <c r="B41" s="119"/>
      <c r="C41" s="119"/>
      <c r="D41" s="119"/>
      <c r="E41" s="41"/>
      <c r="F41" s="119"/>
      <c r="G41" s="119"/>
      <c r="H41" s="120"/>
      <c r="I41" s="120"/>
      <c r="J41" s="18"/>
      <c r="K41" s="18"/>
      <c r="L41" s="18"/>
    </row>
    <row r="42" spans="1:12" x14ac:dyDescent="0.2">
      <c r="A42" s="54"/>
      <c r="B42" s="54"/>
      <c r="C42" s="55"/>
      <c r="D42" s="56"/>
      <c r="E42" s="26"/>
      <c r="F42" s="55"/>
      <c r="G42" s="56"/>
      <c r="H42" s="26"/>
      <c r="I42" s="26"/>
      <c r="J42" s="18"/>
      <c r="K42" s="18"/>
      <c r="L42" s="18"/>
    </row>
    <row r="43" spans="1:12" x14ac:dyDescent="0.2">
      <c r="A43" s="57"/>
      <c r="B43" s="57"/>
      <c r="C43" s="57"/>
      <c r="D43" s="37"/>
      <c r="E43" s="37"/>
      <c r="F43" s="57"/>
      <c r="G43" s="37"/>
      <c r="H43" s="37"/>
      <c r="I43" s="37"/>
      <c r="J43" s="18"/>
      <c r="K43" s="18"/>
      <c r="L43" s="18"/>
    </row>
    <row r="44" spans="1:12" x14ac:dyDescent="0.2">
      <c r="A44" s="166" t="s">
        <v>54</v>
      </c>
      <c r="B44" s="167"/>
      <c r="C44" s="135"/>
      <c r="D44" s="136"/>
      <c r="E44" s="27"/>
      <c r="F44" s="129"/>
      <c r="G44" s="149"/>
      <c r="H44" s="149"/>
      <c r="I44" s="150"/>
      <c r="J44" s="18"/>
      <c r="K44" s="18"/>
      <c r="L44" s="18"/>
    </row>
    <row r="45" spans="1:12" x14ac:dyDescent="0.2">
      <c r="A45" s="54"/>
      <c r="B45" s="54"/>
      <c r="C45" s="172"/>
      <c r="D45" s="173"/>
      <c r="E45" s="26"/>
      <c r="F45" s="172"/>
      <c r="G45" s="174"/>
      <c r="H45" s="58"/>
      <c r="I45" s="58"/>
      <c r="J45" s="18"/>
      <c r="K45" s="18"/>
      <c r="L45" s="18"/>
    </row>
    <row r="46" spans="1:12" x14ac:dyDescent="0.2">
      <c r="A46" s="166" t="s">
        <v>55</v>
      </c>
      <c r="B46" s="167"/>
      <c r="C46" s="129" t="s">
        <v>32</v>
      </c>
      <c r="D46" s="175"/>
      <c r="E46" s="175"/>
      <c r="F46" s="175"/>
      <c r="G46" s="175"/>
      <c r="H46" s="175"/>
      <c r="I46" s="175"/>
      <c r="J46" s="18"/>
      <c r="K46" s="18"/>
      <c r="L46" s="18"/>
    </row>
    <row r="47" spans="1:12" x14ac:dyDescent="0.2">
      <c r="A47" s="35"/>
      <c r="B47" s="35"/>
      <c r="C47" s="59" t="s">
        <v>57</v>
      </c>
      <c r="D47" s="27"/>
      <c r="E47" s="27"/>
      <c r="F47" s="27"/>
      <c r="G47" s="27"/>
      <c r="H47" s="27"/>
      <c r="I47" s="27"/>
      <c r="J47" s="18"/>
      <c r="K47" s="18"/>
      <c r="L47" s="18"/>
    </row>
    <row r="48" spans="1:12" x14ac:dyDescent="0.2">
      <c r="A48" s="166" t="s">
        <v>56</v>
      </c>
      <c r="B48" s="167"/>
      <c r="C48" s="168" t="s">
        <v>33</v>
      </c>
      <c r="D48" s="169"/>
      <c r="E48" s="170"/>
      <c r="F48" s="27"/>
      <c r="G48" s="33" t="s">
        <v>58</v>
      </c>
      <c r="H48" s="168" t="s">
        <v>34</v>
      </c>
      <c r="I48" s="170"/>
      <c r="J48" s="18"/>
      <c r="K48" s="18"/>
      <c r="L48" s="18"/>
    </row>
    <row r="49" spans="1:12" x14ac:dyDescent="0.2">
      <c r="A49" s="35"/>
      <c r="B49" s="35"/>
      <c r="C49" s="59"/>
      <c r="D49" s="27"/>
      <c r="E49" s="27"/>
      <c r="F49" s="27"/>
      <c r="G49" s="27"/>
      <c r="H49" s="27"/>
      <c r="I49" s="27"/>
      <c r="J49" s="18"/>
      <c r="K49" s="18"/>
      <c r="L49" s="18"/>
    </row>
    <row r="50" spans="1:12" x14ac:dyDescent="0.2">
      <c r="A50" s="166" t="s">
        <v>59</v>
      </c>
      <c r="B50" s="167"/>
      <c r="C50" s="178" t="s">
        <v>35</v>
      </c>
      <c r="D50" s="169"/>
      <c r="E50" s="169"/>
      <c r="F50" s="169"/>
      <c r="G50" s="169"/>
      <c r="H50" s="169"/>
      <c r="I50" s="170"/>
      <c r="J50" s="18"/>
      <c r="K50" s="18"/>
      <c r="L50" s="18"/>
    </row>
    <row r="51" spans="1:12" x14ac:dyDescent="0.2">
      <c r="A51" s="35"/>
      <c r="B51" s="35"/>
      <c r="C51" s="27"/>
      <c r="D51" s="27"/>
      <c r="E51" s="27"/>
      <c r="F51" s="27"/>
      <c r="G51" s="27"/>
      <c r="H51" s="27"/>
      <c r="I51" s="27"/>
      <c r="J51" s="18"/>
      <c r="K51" s="18"/>
      <c r="L51" s="18"/>
    </row>
    <row r="52" spans="1:12" x14ac:dyDescent="0.2">
      <c r="A52" s="127" t="s">
        <v>60</v>
      </c>
      <c r="B52" s="128"/>
      <c r="C52" s="168" t="s">
        <v>306</v>
      </c>
      <c r="D52" s="169"/>
      <c r="E52" s="169"/>
      <c r="F52" s="169"/>
      <c r="G52" s="169"/>
      <c r="H52" s="169"/>
      <c r="I52" s="131"/>
      <c r="J52" s="18"/>
      <c r="K52" s="18"/>
      <c r="L52" s="18"/>
    </row>
    <row r="53" spans="1:12" x14ac:dyDescent="0.2">
      <c r="A53" s="60"/>
      <c r="B53" s="60"/>
      <c r="C53" s="181" t="s">
        <v>57</v>
      </c>
      <c r="D53" s="181"/>
      <c r="E53" s="181"/>
      <c r="F53" s="181"/>
      <c r="G53" s="181"/>
      <c r="H53" s="181"/>
      <c r="I53" s="62"/>
      <c r="J53" s="18"/>
      <c r="K53" s="18"/>
      <c r="L53" s="18"/>
    </row>
    <row r="54" spans="1:12" x14ac:dyDescent="0.2">
      <c r="A54" s="60"/>
      <c r="B54" s="60"/>
      <c r="C54" s="61"/>
      <c r="D54" s="61"/>
      <c r="E54" s="61"/>
      <c r="F54" s="61"/>
      <c r="G54" s="61"/>
      <c r="H54" s="61"/>
      <c r="I54" s="62"/>
      <c r="J54" s="18"/>
      <c r="K54" s="18"/>
      <c r="L54" s="18"/>
    </row>
    <row r="55" spans="1:12" x14ac:dyDescent="0.2">
      <c r="A55" s="60"/>
      <c r="B55" s="179" t="s">
        <v>61</v>
      </c>
      <c r="C55" s="180"/>
      <c r="D55" s="180"/>
      <c r="E55" s="180"/>
      <c r="F55" s="93"/>
      <c r="G55" s="93"/>
      <c r="H55" s="89"/>
      <c r="I55" s="89"/>
      <c r="J55" s="18"/>
      <c r="K55" s="18"/>
      <c r="L55" s="18"/>
    </row>
    <row r="56" spans="1:12" x14ac:dyDescent="0.2">
      <c r="A56" s="60"/>
      <c r="B56" s="94" t="s">
        <v>310</v>
      </c>
      <c r="C56" s="95"/>
      <c r="D56" s="95"/>
      <c r="E56" s="95"/>
      <c r="F56" s="95"/>
      <c r="G56" s="95"/>
      <c r="H56" s="185"/>
      <c r="I56" s="185"/>
      <c r="J56" s="18"/>
      <c r="K56" s="18"/>
      <c r="L56" s="18"/>
    </row>
    <row r="57" spans="1:12" x14ac:dyDescent="0.2">
      <c r="A57" s="60"/>
      <c r="B57" s="94" t="s">
        <v>323</v>
      </c>
      <c r="C57" s="95"/>
      <c r="D57" s="95"/>
      <c r="E57" s="95"/>
      <c r="F57" s="95"/>
      <c r="G57" s="95"/>
      <c r="H57" s="185"/>
      <c r="I57" s="185"/>
      <c r="J57" s="18"/>
      <c r="K57" s="18"/>
      <c r="L57" s="18"/>
    </row>
    <row r="58" spans="1:12" x14ac:dyDescent="0.2">
      <c r="A58" s="60"/>
      <c r="B58" s="121" t="s">
        <v>319</v>
      </c>
      <c r="C58" s="122"/>
      <c r="D58" s="122"/>
      <c r="E58" s="122"/>
      <c r="F58" s="95"/>
      <c r="G58" s="95"/>
      <c r="H58" s="185"/>
      <c r="I58" s="185"/>
      <c r="J58" s="18"/>
      <c r="K58" s="18"/>
      <c r="L58" s="18"/>
    </row>
    <row r="59" spans="1:12" x14ac:dyDescent="0.2">
      <c r="A59" s="60"/>
      <c r="B59" s="94" t="s">
        <v>307</v>
      </c>
      <c r="C59" s="95"/>
      <c r="D59" s="95"/>
      <c r="E59" s="95"/>
      <c r="F59" s="95"/>
      <c r="G59" s="95"/>
      <c r="H59" s="185"/>
      <c r="I59" s="185"/>
      <c r="J59" s="18"/>
      <c r="K59" s="18"/>
      <c r="L59" s="18"/>
    </row>
    <row r="60" spans="1:12" x14ac:dyDescent="0.2">
      <c r="A60" s="60"/>
      <c r="B60" s="94"/>
      <c r="C60" s="98"/>
      <c r="D60" s="98"/>
      <c r="E60" s="98"/>
      <c r="F60" s="98"/>
      <c r="G60" s="98"/>
      <c r="H60" s="185"/>
      <c r="I60" s="185"/>
      <c r="J60" s="18"/>
      <c r="K60" s="18"/>
      <c r="L60" s="18"/>
    </row>
    <row r="61" spans="1:12" x14ac:dyDescent="0.2">
      <c r="A61" s="60"/>
      <c r="B61" s="94"/>
      <c r="C61" s="98"/>
      <c r="D61" s="98"/>
      <c r="E61" s="98"/>
      <c r="F61" s="98"/>
      <c r="G61" s="98"/>
      <c r="H61" s="185"/>
      <c r="I61" s="185"/>
      <c r="J61" s="18"/>
      <c r="K61" s="18"/>
      <c r="L61" s="18"/>
    </row>
    <row r="62" spans="1:12" x14ac:dyDescent="0.2">
      <c r="A62" s="60"/>
      <c r="B62" s="99"/>
      <c r="C62" s="61"/>
      <c r="D62" s="61"/>
      <c r="E62" s="61"/>
      <c r="F62" s="61"/>
      <c r="G62" s="61"/>
      <c r="H62" s="61"/>
      <c r="I62" s="62"/>
      <c r="J62" s="18"/>
      <c r="K62" s="18"/>
      <c r="L62" s="18"/>
    </row>
    <row r="63" spans="1:12" ht="13.5" thickBot="1" x14ac:dyDescent="0.25">
      <c r="A63" s="63" t="s">
        <v>1</v>
      </c>
      <c r="B63" s="27"/>
      <c r="C63" s="27"/>
      <c r="D63" s="27"/>
      <c r="E63" s="27"/>
      <c r="F63" s="27"/>
      <c r="G63" s="64"/>
      <c r="H63" s="65"/>
      <c r="I63" s="64"/>
      <c r="J63" s="18"/>
      <c r="K63" s="18"/>
      <c r="L63" s="18"/>
    </row>
    <row r="64" spans="1:12" x14ac:dyDescent="0.2">
      <c r="A64" s="27"/>
      <c r="B64" s="27"/>
      <c r="C64" s="27"/>
      <c r="D64" s="27"/>
      <c r="E64" s="60" t="s">
        <v>2</v>
      </c>
      <c r="F64" s="18"/>
      <c r="G64" s="182" t="s">
        <v>62</v>
      </c>
      <c r="H64" s="183"/>
      <c r="I64" s="184"/>
      <c r="J64" s="18"/>
      <c r="K64" s="18"/>
      <c r="L64" s="18"/>
    </row>
    <row r="65" spans="1:12" x14ac:dyDescent="0.2">
      <c r="A65" s="66"/>
      <c r="B65" s="66"/>
      <c r="C65" s="32"/>
      <c r="D65" s="32"/>
      <c r="E65" s="32"/>
      <c r="F65" s="32"/>
      <c r="G65" s="176"/>
      <c r="H65" s="177"/>
      <c r="I65" s="32"/>
      <c r="J65" s="18"/>
      <c r="K65" s="18"/>
      <c r="L65" s="18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22:B22"/>
    <mergeCell ref="D22:F22"/>
    <mergeCell ref="G22:H22"/>
    <mergeCell ref="G26:H26"/>
    <mergeCell ref="A28:D28"/>
    <mergeCell ref="E28:G28"/>
    <mergeCell ref="H28:I28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C8:D8"/>
    <mergeCell ref="A12:B12"/>
    <mergeCell ref="C12:I12"/>
    <mergeCell ref="A14:B14"/>
    <mergeCell ref="C14:D14"/>
    <mergeCell ref="F14:I14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zoomScaleNormal="100" zoomScaleSheetLayoutView="100" workbookViewId="0">
      <selection activeCell="P117" sqref="P117"/>
    </sheetView>
  </sheetViews>
  <sheetFormatPr defaultRowHeight="12.75" x14ac:dyDescent="0.2"/>
  <cols>
    <col min="7" max="7" width="2.5703125" customWidth="1"/>
    <col min="8" max="8" width="15.42578125" customWidth="1"/>
    <col min="9" max="9" width="5.5703125" customWidth="1"/>
    <col min="10" max="10" width="10.85546875" bestFit="1" customWidth="1"/>
    <col min="11" max="11" width="10.5703125" style="82" customWidth="1"/>
    <col min="12" max="12" width="11" bestFit="1" customWidth="1"/>
    <col min="13" max="13" width="9.140625" customWidth="1"/>
  </cols>
  <sheetData>
    <row r="1" spans="1:11" x14ac:dyDescent="0.2">
      <c r="A1" s="217" t="s">
        <v>63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</row>
    <row r="2" spans="1:11" x14ac:dyDescent="0.2">
      <c r="A2" s="221" t="s">
        <v>321</v>
      </c>
      <c r="B2" s="222"/>
      <c r="C2" s="222"/>
      <c r="D2" s="222"/>
      <c r="E2" s="222"/>
      <c r="F2" s="222"/>
      <c r="G2" s="222"/>
      <c r="H2" s="222"/>
      <c r="I2" s="222"/>
      <c r="J2" s="222"/>
      <c r="K2" s="220"/>
    </row>
    <row r="3" spans="1:11" x14ac:dyDescent="0.2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0"/>
    </row>
    <row r="4" spans="1:11" x14ac:dyDescent="0.2">
      <c r="A4" s="223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5"/>
    </row>
    <row r="5" spans="1:11" ht="33" customHeight="1" thickBot="1" x14ac:dyDescent="0.25">
      <c r="A5" s="226" t="s">
        <v>64</v>
      </c>
      <c r="B5" s="227"/>
      <c r="C5" s="227"/>
      <c r="D5" s="227"/>
      <c r="E5" s="227"/>
      <c r="F5" s="227"/>
      <c r="G5" s="227"/>
      <c r="H5" s="228"/>
      <c r="I5" s="67" t="s">
        <v>65</v>
      </c>
      <c r="J5" s="68" t="s">
        <v>66</v>
      </c>
      <c r="K5" s="69" t="s">
        <v>67</v>
      </c>
    </row>
    <row r="6" spans="1:11" x14ac:dyDescent="0.2">
      <c r="A6" s="229">
        <v>1</v>
      </c>
      <c r="B6" s="229"/>
      <c r="C6" s="229"/>
      <c r="D6" s="229"/>
      <c r="E6" s="229"/>
      <c r="F6" s="229"/>
      <c r="G6" s="229"/>
      <c r="H6" s="229"/>
      <c r="I6" s="71">
        <v>2</v>
      </c>
      <c r="J6" s="70">
        <v>3</v>
      </c>
      <c r="K6" s="70">
        <v>4</v>
      </c>
    </row>
    <row r="7" spans="1:11" ht="11.25" customHeight="1" x14ac:dyDescent="0.2">
      <c r="A7" s="230" t="s">
        <v>69</v>
      </c>
      <c r="B7" s="231"/>
      <c r="C7" s="231"/>
      <c r="D7" s="231"/>
      <c r="E7" s="231"/>
      <c r="F7" s="231"/>
      <c r="G7" s="231"/>
      <c r="H7" s="231"/>
      <c r="I7" s="231"/>
      <c r="J7" s="231"/>
      <c r="K7" s="232"/>
    </row>
    <row r="8" spans="1:11" x14ac:dyDescent="0.2">
      <c r="A8" s="201" t="s">
        <v>68</v>
      </c>
      <c r="B8" s="202"/>
      <c r="C8" s="202"/>
      <c r="D8" s="202"/>
      <c r="E8" s="202"/>
      <c r="F8" s="202"/>
      <c r="G8" s="202"/>
      <c r="H8" s="216"/>
      <c r="I8" s="6">
        <v>1</v>
      </c>
      <c r="J8" s="11"/>
      <c r="K8" s="11"/>
    </row>
    <row r="9" spans="1:11" x14ac:dyDescent="0.2">
      <c r="A9" s="189" t="s">
        <v>70</v>
      </c>
      <c r="B9" s="190"/>
      <c r="C9" s="190"/>
      <c r="D9" s="190"/>
      <c r="E9" s="190"/>
      <c r="F9" s="190"/>
      <c r="G9" s="190"/>
      <c r="H9" s="191"/>
      <c r="I9" s="4">
        <v>2</v>
      </c>
      <c r="J9" s="12">
        <f>J10+J17+J27+J36+J40</f>
        <v>1891921160</v>
      </c>
      <c r="K9" s="12">
        <f>K10+K17+K27+K36+K40</f>
        <v>1863783543.35343</v>
      </c>
    </row>
    <row r="10" spans="1:11" x14ac:dyDescent="0.2">
      <c r="A10" s="186" t="s">
        <v>71</v>
      </c>
      <c r="B10" s="187"/>
      <c r="C10" s="187"/>
      <c r="D10" s="187"/>
      <c r="E10" s="187"/>
      <c r="F10" s="187"/>
      <c r="G10" s="187"/>
      <c r="H10" s="188"/>
      <c r="I10" s="4">
        <v>3</v>
      </c>
      <c r="J10" s="12">
        <f>SUM(J11:J16)</f>
        <v>311927331</v>
      </c>
      <c r="K10" s="12">
        <f>SUM(K11:K16)</f>
        <v>305476243</v>
      </c>
    </row>
    <row r="11" spans="1:11" x14ac:dyDescent="0.2">
      <c r="A11" s="186" t="s">
        <v>72</v>
      </c>
      <c r="B11" s="187"/>
      <c r="C11" s="187"/>
      <c r="D11" s="187"/>
      <c r="E11" s="187"/>
      <c r="F11" s="187"/>
      <c r="G11" s="187"/>
      <c r="H11" s="188"/>
      <c r="I11" s="4">
        <v>4</v>
      </c>
      <c r="J11" s="13">
        <v>5647170</v>
      </c>
      <c r="K11" s="13">
        <v>6211106</v>
      </c>
    </row>
    <row r="12" spans="1:11" x14ac:dyDescent="0.2">
      <c r="A12" s="186" t="s">
        <v>73</v>
      </c>
      <c r="B12" s="187"/>
      <c r="C12" s="187"/>
      <c r="D12" s="187"/>
      <c r="E12" s="187"/>
      <c r="F12" s="187"/>
      <c r="G12" s="187"/>
      <c r="H12" s="188"/>
      <c r="I12" s="4">
        <v>5</v>
      </c>
      <c r="J12" s="13">
        <v>244280446</v>
      </c>
      <c r="K12" s="13">
        <v>233872995</v>
      </c>
    </row>
    <row r="13" spans="1:11" x14ac:dyDescent="0.2">
      <c r="A13" s="186" t="s">
        <v>0</v>
      </c>
      <c r="B13" s="187"/>
      <c r="C13" s="187"/>
      <c r="D13" s="187"/>
      <c r="E13" s="187"/>
      <c r="F13" s="187"/>
      <c r="G13" s="187"/>
      <c r="H13" s="188"/>
      <c r="I13" s="4">
        <v>6</v>
      </c>
      <c r="J13" s="13">
        <v>41129000</v>
      </c>
      <c r="K13" s="13">
        <v>41129000</v>
      </c>
    </row>
    <row r="14" spans="1:11" x14ac:dyDescent="0.2">
      <c r="A14" s="186" t="s">
        <v>74</v>
      </c>
      <c r="B14" s="187"/>
      <c r="C14" s="187"/>
      <c r="D14" s="187"/>
      <c r="E14" s="187"/>
      <c r="F14" s="187"/>
      <c r="G14" s="187"/>
      <c r="H14" s="188"/>
      <c r="I14" s="4">
        <v>7</v>
      </c>
      <c r="J14" s="13">
        <v>0</v>
      </c>
      <c r="K14" s="13">
        <v>0</v>
      </c>
    </row>
    <row r="15" spans="1:11" x14ac:dyDescent="0.2">
      <c r="A15" s="186" t="s">
        <v>75</v>
      </c>
      <c r="B15" s="187"/>
      <c r="C15" s="187"/>
      <c r="D15" s="187"/>
      <c r="E15" s="187"/>
      <c r="F15" s="187"/>
      <c r="G15" s="187"/>
      <c r="H15" s="188"/>
      <c r="I15" s="4">
        <v>8</v>
      </c>
      <c r="J15" s="13">
        <v>20870715</v>
      </c>
      <c r="K15" s="13">
        <v>24263142</v>
      </c>
    </row>
    <row r="16" spans="1:11" x14ac:dyDescent="0.2">
      <c r="A16" s="186" t="s">
        <v>76</v>
      </c>
      <c r="B16" s="187"/>
      <c r="C16" s="187"/>
      <c r="D16" s="187"/>
      <c r="E16" s="187"/>
      <c r="F16" s="187"/>
      <c r="G16" s="187"/>
      <c r="H16" s="188"/>
      <c r="I16" s="4">
        <v>9</v>
      </c>
      <c r="J16" s="13">
        <v>0</v>
      </c>
      <c r="K16" s="13">
        <v>0</v>
      </c>
    </row>
    <row r="17" spans="1:11" x14ac:dyDescent="0.2">
      <c r="A17" s="186" t="s">
        <v>77</v>
      </c>
      <c r="B17" s="187"/>
      <c r="C17" s="187"/>
      <c r="D17" s="187"/>
      <c r="E17" s="187"/>
      <c r="F17" s="187"/>
      <c r="G17" s="187"/>
      <c r="H17" s="188"/>
      <c r="I17" s="4">
        <v>10</v>
      </c>
      <c r="J17" s="12">
        <f>SUM(J18:J26)</f>
        <v>1519648607</v>
      </c>
      <c r="K17" s="12">
        <f>SUM(K18:K26)</f>
        <v>1498381392.1574299</v>
      </c>
    </row>
    <row r="18" spans="1:11" x14ac:dyDescent="0.2">
      <c r="A18" s="186" t="s">
        <v>78</v>
      </c>
      <c r="B18" s="187"/>
      <c r="C18" s="187"/>
      <c r="D18" s="187"/>
      <c r="E18" s="187"/>
      <c r="F18" s="187"/>
      <c r="G18" s="187"/>
      <c r="H18" s="188"/>
      <c r="I18" s="4">
        <v>11</v>
      </c>
      <c r="J18" s="13">
        <v>145730441</v>
      </c>
      <c r="K18" s="13">
        <v>146025686</v>
      </c>
    </row>
    <row r="19" spans="1:11" x14ac:dyDescent="0.2">
      <c r="A19" s="186" t="s">
        <v>79</v>
      </c>
      <c r="B19" s="187"/>
      <c r="C19" s="187"/>
      <c r="D19" s="187"/>
      <c r="E19" s="187"/>
      <c r="F19" s="187"/>
      <c r="G19" s="187"/>
      <c r="H19" s="188"/>
      <c r="I19" s="4">
        <v>12</v>
      </c>
      <c r="J19" s="13">
        <v>877174067</v>
      </c>
      <c r="K19" s="13">
        <v>851486399</v>
      </c>
    </row>
    <row r="20" spans="1:11" x14ac:dyDescent="0.2">
      <c r="A20" s="186" t="s">
        <v>80</v>
      </c>
      <c r="B20" s="187"/>
      <c r="C20" s="187"/>
      <c r="D20" s="187"/>
      <c r="E20" s="187"/>
      <c r="F20" s="187"/>
      <c r="G20" s="187"/>
      <c r="H20" s="188"/>
      <c r="I20" s="4">
        <v>13</v>
      </c>
      <c r="J20" s="13">
        <v>416715386</v>
      </c>
      <c r="K20" s="13">
        <v>398894347.15742993</v>
      </c>
    </row>
    <row r="21" spans="1:11" x14ac:dyDescent="0.2">
      <c r="A21" s="186" t="s">
        <v>81</v>
      </c>
      <c r="B21" s="187"/>
      <c r="C21" s="187"/>
      <c r="D21" s="187"/>
      <c r="E21" s="187"/>
      <c r="F21" s="187"/>
      <c r="G21" s="187"/>
      <c r="H21" s="188"/>
      <c r="I21" s="4">
        <v>14</v>
      </c>
      <c r="J21" s="13">
        <v>21306708</v>
      </c>
      <c r="K21" s="13">
        <v>18700550</v>
      </c>
    </row>
    <row r="22" spans="1:11" x14ac:dyDescent="0.2">
      <c r="A22" s="186" t="s">
        <v>82</v>
      </c>
      <c r="B22" s="187"/>
      <c r="C22" s="187"/>
      <c r="D22" s="187"/>
      <c r="E22" s="187"/>
      <c r="F22" s="187"/>
      <c r="G22" s="187"/>
      <c r="H22" s="188"/>
      <c r="I22" s="4">
        <v>15</v>
      </c>
      <c r="J22" s="13">
        <v>0</v>
      </c>
      <c r="K22" s="13">
        <v>0</v>
      </c>
    </row>
    <row r="23" spans="1:11" x14ac:dyDescent="0.2">
      <c r="A23" s="186" t="s">
        <v>83</v>
      </c>
      <c r="B23" s="187"/>
      <c r="C23" s="187"/>
      <c r="D23" s="187"/>
      <c r="E23" s="187"/>
      <c r="F23" s="187"/>
      <c r="G23" s="187"/>
      <c r="H23" s="188"/>
      <c r="I23" s="4">
        <v>16</v>
      </c>
      <c r="J23" s="13">
        <v>13219507</v>
      </c>
      <c r="K23" s="13">
        <v>4563905</v>
      </c>
    </row>
    <row r="24" spans="1:11" x14ac:dyDescent="0.2">
      <c r="A24" s="186" t="s">
        <v>84</v>
      </c>
      <c r="B24" s="187"/>
      <c r="C24" s="187"/>
      <c r="D24" s="187"/>
      <c r="E24" s="187"/>
      <c r="F24" s="187"/>
      <c r="G24" s="187"/>
      <c r="H24" s="188"/>
      <c r="I24" s="4">
        <v>17</v>
      </c>
      <c r="J24" s="13">
        <v>41662125</v>
      </c>
      <c r="K24" s="13">
        <v>74877560</v>
      </c>
    </row>
    <row r="25" spans="1:11" x14ac:dyDescent="0.2">
      <c r="A25" s="186" t="s">
        <v>85</v>
      </c>
      <c r="B25" s="187"/>
      <c r="C25" s="187"/>
      <c r="D25" s="187"/>
      <c r="E25" s="187"/>
      <c r="F25" s="187"/>
      <c r="G25" s="187"/>
      <c r="H25" s="188"/>
      <c r="I25" s="4">
        <v>18</v>
      </c>
      <c r="J25" s="13">
        <v>3840373</v>
      </c>
      <c r="K25" s="13">
        <v>3832945</v>
      </c>
    </row>
    <row r="26" spans="1:11" x14ac:dyDescent="0.2">
      <c r="A26" s="186" t="s">
        <v>86</v>
      </c>
      <c r="B26" s="187"/>
      <c r="C26" s="187"/>
      <c r="D26" s="187"/>
      <c r="E26" s="187"/>
      <c r="F26" s="187"/>
      <c r="G26" s="187"/>
      <c r="H26" s="188"/>
      <c r="I26" s="4">
        <v>19</v>
      </c>
      <c r="J26" s="13">
        <v>0</v>
      </c>
      <c r="K26" s="13">
        <v>0</v>
      </c>
    </row>
    <row r="27" spans="1:11" x14ac:dyDescent="0.2">
      <c r="A27" s="186" t="s">
        <v>87</v>
      </c>
      <c r="B27" s="187"/>
      <c r="C27" s="187"/>
      <c r="D27" s="187"/>
      <c r="E27" s="187"/>
      <c r="F27" s="187"/>
      <c r="G27" s="187"/>
      <c r="H27" s="188"/>
      <c r="I27" s="4">
        <v>20</v>
      </c>
      <c r="J27" s="12">
        <f>SUM(J28:J35)</f>
        <v>4323161</v>
      </c>
      <c r="K27" s="12">
        <f>SUM(K28:K35)</f>
        <v>2773886.7269999981</v>
      </c>
    </row>
    <row r="28" spans="1:11" x14ac:dyDescent="0.2">
      <c r="A28" s="186" t="s">
        <v>88</v>
      </c>
      <c r="B28" s="187"/>
      <c r="C28" s="187"/>
      <c r="D28" s="187"/>
      <c r="E28" s="187"/>
      <c r="F28" s="187"/>
      <c r="G28" s="187"/>
      <c r="H28" s="188"/>
      <c r="I28" s="4">
        <v>21</v>
      </c>
      <c r="J28" s="13">
        <v>0</v>
      </c>
      <c r="K28" s="13">
        <v>0</v>
      </c>
    </row>
    <row r="29" spans="1:11" x14ac:dyDescent="0.2">
      <c r="A29" s="186" t="s">
        <v>89</v>
      </c>
      <c r="B29" s="187"/>
      <c r="C29" s="187"/>
      <c r="D29" s="187"/>
      <c r="E29" s="187"/>
      <c r="F29" s="187"/>
      <c r="G29" s="187"/>
      <c r="H29" s="188"/>
      <c r="I29" s="4">
        <v>22</v>
      </c>
      <c r="J29" s="13">
        <v>0</v>
      </c>
      <c r="K29" s="13">
        <v>0</v>
      </c>
    </row>
    <row r="30" spans="1:11" x14ac:dyDescent="0.2">
      <c r="A30" s="186" t="s">
        <v>90</v>
      </c>
      <c r="B30" s="187"/>
      <c r="C30" s="187"/>
      <c r="D30" s="187"/>
      <c r="E30" s="187"/>
      <c r="F30" s="187"/>
      <c r="G30" s="187"/>
      <c r="H30" s="188"/>
      <c r="I30" s="4">
        <v>23</v>
      </c>
      <c r="J30" s="13">
        <v>330000</v>
      </c>
      <c r="K30" s="13">
        <v>330000</v>
      </c>
    </row>
    <row r="31" spans="1:11" x14ac:dyDescent="0.2">
      <c r="A31" s="186" t="s">
        <v>91</v>
      </c>
      <c r="B31" s="187"/>
      <c r="C31" s="187"/>
      <c r="D31" s="187"/>
      <c r="E31" s="187"/>
      <c r="F31" s="187"/>
      <c r="G31" s="187"/>
      <c r="H31" s="188"/>
      <c r="I31" s="4">
        <v>24</v>
      </c>
      <c r="J31" s="13">
        <v>0</v>
      </c>
      <c r="K31" s="13">
        <v>0</v>
      </c>
    </row>
    <row r="32" spans="1:11" x14ac:dyDescent="0.2">
      <c r="A32" s="186" t="s">
        <v>92</v>
      </c>
      <c r="B32" s="187"/>
      <c r="C32" s="187"/>
      <c r="D32" s="187"/>
      <c r="E32" s="187"/>
      <c r="F32" s="187"/>
      <c r="G32" s="187"/>
      <c r="H32" s="188"/>
      <c r="I32" s="4">
        <v>25</v>
      </c>
      <c r="J32" s="13">
        <v>180351</v>
      </c>
      <c r="K32" s="13">
        <v>166649</v>
      </c>
    </row>
    <row r="33" spans="1:11" x14ac:dyDescent="0.2">
      <c r="A33" s="186" t="s">
        <v>93</v>
      </c>
      <c r="B33" s="187"/>
      <c r="C33" s="187"/>
      <c r="D33" s="187"/>
      <c r="E33" s="187"/>
      <c r="F33" s="187"/>
      <c r="G33" s="187"/>
      <c r="H33" s="188"/>
      <c r="I33" s="4">
        <v>26</v>
      </c>
      <c r="J33" s="13">
        <v>3812810</v>
      </c>
      <c r="K33" s="13">
        <v>2277237.7269999981</v>
      </c>
    </row>
    <row r="34" spans="1:11" x14ac:dyDescent="0.2">
      <c r="A34" s="186" t="s">
        <v>94</v>
      </c>
      <c r="B34" s="187"/>
      <c r="C34" s="187"/>
      <c r="D34" s="187"/>
      <c r="E34" s="187"/>
      <c r="F34" s="187"/>
      <c r="G34" s="187"/>
      <c r="H34" s="188"/>
      <c r="I34" s="4">
        <v>27</v>
      </c>
      <c r="J34" s="13">
        <v>0</v>
      </c>
      <c r="K34" s="13">
        <v>0</v>
      </c>
    </row>
    <row r="35" spans="1:11" x14ac:dyDescent="0.2">
      <c r="A35" s="186" t="s">
        <v>95</v>
      </c>
      <c r="B35" s="187"/>
      <c r="C35" s="187"/>
      <c r="D35" s="187"/>
      <c r="E35" s="187"/>
      <c r="F35" s="187"/>
      <c r="G35" s="187"/>
      <c r="H35" s="188"/>
      <c r="I35" s="4">
        <v>28</v>
      </c>
      <c r="J35" s="13">
        <v>0</v>
      </c>
      <c r="K35" s="13">
        <v>0</v>
      </c>
    </row>
    <row r="36" spans="1:11" x14ac:dyDescent="0.2">
      <c r="A36" s="186" t="s">
        <v>96</v>
      </c>
      <c r="B36" s="187"/>
      <c r="C36" s="187"/>
      <c r="D36" s="187"/>
      <c r="E36" s="187"/>
      <c r="F36" s="187"/>
      <c r="G36" s="187"/>
      <c r="H36" s="188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86" t="s">
        <v>97</v>
      </c>
      <c r="B37" s="187"/>
      <c r="C37" s="187"/>
      <c r="D37" s="187"/>
      <c r="E37" s="187"/>
      <c r="F37" s="187"/>
      <c r="G37" s="187"/>
      <c r="H37" s="188"/>
      <c r="I37" s="4">
        <v>30</v>
      </c>
      <c r="J37" s="13">
        <v>0</v>
      </c>
      <c r="K37" s="13">
        <v>0</v>
      </c>
    </row>
    <row r="38" spans="1:11" x14ac:dyDescent="0.2">
      <c r="A38" s="186" t="s">
        <v>98</v>
      </c>
      <c r="B38" s="187"/>
      <c r="C38" s="187"/>
      <c r="D38" s="187"/>
      <c r="E38" s="187"/>
      <c r="F38" s="187"/>
      <c r="G38" s="187"/>
      <c r="H38" s="188"/>
      <c r="I38" s="4">
        <v>31</v>
      </c>
      <c r="J38" s="13">
        <v>0</v>
      </c>
      <c r="K38" s="13">
        <v>0</v>
      </c>
    </row>
    <row r="39" spans="1:11" x14ac:dyDescent="0.2">
      <c r="A39" s="186" t="s">
        <v>99</v>
      </c>
      <c r="B39" s="187"/>
      <c r="C39" s="187"/>
      <c r="D39" s="187"/>
      <c r="E39" s="187"/>
      <c r="F39" s="187"/>
      <c r="G39" s="187"/>
      <c r="H39" s="188"/>
      <c r="I39" s="4">
        <v>32</v>
      </c>
      <c r="J39" s="13">
        <v>0</v>
      </c>
      <c r="K39" s="13">
        <v>0</v>
      </c>
    </row>
    <row r="40" spans="1:11" x14ac:dyDescent="0.2">
      <c r="A40" s="186" t="s">
        <v>100</v>
      </c>
      <c r="B40" s="187"/>
      <c r="C40" s="187"/>
      <c r="D40" s="187"/>
      <c r="E40" s="187"/>
      <c r="F40" s="187"/>
      <c r="G40" s="187"/>
      <c r="H40" s="188"/>
      <c r="I40" s="4">
        <v>33</v>
      </c>
      <c r="J40" s="13">
        <v>56022061</v>
      </c>
      <c r="K40" s="13">
        <v>57152021.468999997</v>
      </c>
    </row>
    <row r="41" spans="1:11" x14ac:dyDescent="0.2">
      <c r="A41" s="189" t="s">
        <v>101</v>
      </c>
      <c r="B41" s="190"/>
      <c r="C41" s="190"/>
      <c r="D41" s="190"/>
      <c r="E41" s="190"/>
      <c r="F41" s="190"/>
      <c r="G41" s="190"/>
      <c r="H41" s="191"/>
      <c r="I41" s="4">
        <v>34</v>
      </c>
      <c r="J41" s="12">
        <f>J42+J50+J57+J65</f>
        <v>1939271582.50351</v>
      </c>
      <c r="K41" s="12">
        <f>K42+K50+K57+K65</f>
        <v>1944773808.0251298</v>
      </c>
    </row>
    <row r="42" spans="1:11" x14ac:dyDescent="0.2">
      <c r="A42" s="186" t="s">
        <v>102</v>
      </c>
      <c r="B42" s="187"/>
      <c r="C42" s="187"/>
      <c r="D42" s="187"/>
      <c r="E42" s="187"/>
      <c r="F42" s="187"/>
      <c r="G42" s="187"/>
      <c r="H42" s="188"/>
      <c r="I42" s="4">
        <v>35</v>
      </c>
      <c r="J42" s="12">
        <f>SUM(J43:J49)</f>
        <v>758240952</v>
      </c>
      <c r="K42" s="12">
        <f>SUM(K43:K49)</f>
        <v>745498805</v>
      </c>
    </row>
    <row r="43" spans="1:11" x14ac:dyDescent="0.2">
      <c r="A43" s="186" t="s">
        <v>103</v>
      </c>
      <c r="B43" s="187"/>
      <c r="C43" s="187"/>
      <c r="D43" s="187"/>
      <c r="E43" s="187"/>
      <c r="F43" s="187"/>
      <c r="G43" s="187"/>
      <c r="H43" s="188"/>
      <c r="I43" s="4">
        <v>36</v>
      </c>
      <c r="J43" s="13">
        <v>213149271</v>
      </c>
      <c r="K43" s="13">
        <v>214444445</v>
      </c>
    </row>
    <row r="44" spans="1:11" x14ac:dyDescent="0.2">
      <c r="A44" s="186" t="s">
        <v>104</v>
      </c>
      <c r="B44" s="187"/>
      <c r="C44" s="187"/>
      <c r="D44" s="187"/>
      <c r="E44" s="187"/>
      <c r="F44" s="187"/>
      <c r="G44" s="187"/>
      <c r="H44" s="188"/>
      <c r="I44" s="4">
        <v>37</v>
      </c>
      <c r="J44" s="13">
        <v>50870289</v>
      </c>
      <c r="K44" s="13">
        <v>31908689</v>
      </c>
    </row>
    <row r="45" spans="1:11" x14ac:dyDescent="0.2">
      <c r="A45" s="186" t="s">
        <v>105</v>
      </c>
      <c r="B45" s="187"/>
      <c r="C45" s="187"/>
      <c r="D45" s="187"/>
      <c r="E45" s="187"/>
      <c r="F45" s="187"/>
      <c r="G45" s="187"/>
      <c r="H45" s="188"/>
      <c r="I45" s="4">
        <v>38</v>
      </c>
      <c r="J45" s="13">
        <v>255608587</v>
      </c>
      <c r="K45" s="13">
        <v>264837017</v>
      </c>
    </row>
    <row r="46" spans="1:11" x14ac:dyDescent="0.2">
      <c r="A46" s="186" t="s">
        <v>106</v>
      </c>
      <c r="B46" s="187"/>
      <c r="C46" s="187"/>
      <c r="D46" s="187"/>
      <c r="E46" s="187"/>
      <c r="F46" s="187"/>
      <c r="G46" s="187"/>
      <c r="H46" s="188"/>
      <c r="I46" s="4">
        <v>39</v>
      </c>
      <c r="J46" s="13">
        <v>180954554</v>
      </c>
      <c r="K46" s="13">
        <v>176430099</v>
      </c>
    </row>
    <row r="47" spans="1:11" x14ac:dyDescent="0.2">
      <c r="A47" s="186" t="s">
        <v>107</v>
      </c>
      <c r="B47" s="187"/>
      <c r="C47" s="187"/>
      <c r="D47" s="187"/>
      <c r="E47" s="187"/>
      <c r="F47" s="187"/>
      <c r="G47" s="187"/>
      <c r="H47" s="188"/>
      <c r="I47" s="4">
        <v>40</v>
      </c>
      <c r="J47" s="13">
        <v>0</v>
      </c>
      <c r="K47" s="13">
        <v>0</v>
      </c>
    </row>
    <row r="48" spans="1:11" x14ac:dyDescent="0.2">
      <c r="A48" s="186" t="s">
        <v>108</v>
      </c>
      <c r="B48" s="187"/>
      <c r="C48" s="187"/>
      <c r="D48" s="187"/>
      <c r="E48" s="187"/>
      <c r="F48" s="187"/>
      <c r="G48" s="187"/>
      <c r="H48" s="188"/>
      <c r="I48" s="4">
        <v>41</v>
      </c>
      <c r="J48" s="13">
        <v>57658251</v>
      </c>
      <c r="K48" s="13">
        <v>57878555</v>
      </c>
    </row>
    <row r="49" spans="1:11" x14ac:dyDescent="0.2">
      <c r="A49" s="186" t="s">
        <v>109</v>
      </c>
      <c r="B49" s="187"/>
      <c r="C49" s="187"/>
      <c r="D49" s="187"/>
      <c r="E49" s="187"/>
      <c r="F49" s="187"/>
      <c r="G49" s="187"/>
      <c r="H49" s="188"/>
      <c r="I49" s="4">
        <v>42</v>
      </c>
      <c r="J49" s="13">
        <v>0</v>
      </c>
      <c r="K49" s="13">
        <v>0</v>
      </c>
    </row>
    <row r="50" spans="1:11" x14ac:dyDescent="0.2">
      <c r="A50" s="186" t="s">
        <v>110</v>
      </c>
      <c r="B50" s="187"/>
      <c r="C50" s="187"/>
      <c r="D50" s="187"/>
      <c r="E50" s="187"/>
      <c r="F50" s="187"/>
      <c r="G50" s="187"/>
      <c r="H50" s="188"/>
      <c r="I50" s="4">
        <v>43</v>
      </c>
      <c r="J50" s="12">
        <f>SUM(J51:J56)</f>
        <v>1021565727.50351</v>
      </c>
      <c r="K50" s="12">
        <f>SUM(K51:K56)</f>
        <v>1070410112.3482629</v>
      </c>
    </row>
    <row r="51" spans="1:11" x14ac:dyDescent="0.2">
      <c r="A51" s="186" t="s">
        <v>111</v>
      </c>
      <c r="B51" s="187"/>
      <c r="C51" s="187"/>
      <c r="D51" s="187"/>
      <c r="E51" s="187"/>
      <c r="F51" s="187"/>
      <c r="G51" s="187"/>
      <c r="H51" s="188"/>
      <c r="I51" s="4">
        <v>44</v>
      </c>
      <c r="J51" s="13">
        <v>0</v>
      </c>
      <c r="K51" s="13">
        <v>0</v>
      </c>
    </row>
    <row r="52" spans="1:11" x14ac:dyDescent="0.2">
      <c r="A52" s="186" t="s">
        <v>112</v>
      </c>
      <c r="B52" s="187"/>
      <c r="C52" s="187"/>
      <c r="D52" s="187"/>
      <c r="E52" s="187"/>
      <c r="F52" s="187"/>
      <c r="G52" s="187"/>
      <c r="H52" s="188"/>
      <c r="I52" s="4">
        <v>45</v>
      </c>
      <c r="J52" s="13">
        <v>973000722</v>
      </c>
      <c r="K52" s="13">
        <v>1032054179.96165</v>
      </c>
    </row>
    <row r="53" spans="1:11" x14ac:dyDescent="0.2">
      <c r="A53" s="186" t="s">
        <v>113</v>
      </c>
      <c r="B53" s="187"/>
      <c r="C53" s="187"/>
      <c r="D53" s="187"/>
      <c r="E53" s="187"/>
      <c r="F53" s="187"/>
      <c r="G53" s="187"/>
      <c r="H53" s="188"/>
      <c r="I53" s="4">
        <v>46</v>
      </c>
      <c r="J53" s="13">
        <v>0</v>
      </c>
      <c r="K53" s="13">
        <v>0</v>
      </c>
    </row>
    <row r="54" spans="1:11" x14ac:dyDescent="0.2">
      <c r="A54" s="186" t="s">
        <v>114</v>
      </c>
      <c r="B54" s="187"/>
      <c r="C54" s="187"/>
      <c r="D54" s="187"/>
      <c r="E54" s="187"/>
      <c r="F54" s="187"/>
      <c r="G54" s="187"/>
      <c r="H54" s="188"/>
      <c r="I54" s="4">
        <v>47</v>
      </c>
      <c r="J54" s="13">
        <v>2699198</v>
      </c>
      <c r="K54" s="13">
        <v>2112782</v>
      </c>
    </row>
    <row r="55" spans="1:11" x14ac:dyDescent="0.2">
      <c r="A55" s="186" t="s">
        <v>115</v>
      </c>
      <c r="B55" s="187"/>
      <c r="C55" s="187"/>
      <c r="D55" s="187"/>
      <c r="E55" s="187"/>
      <c r="F55" s="187"/>
      <c r="G55" s="187"/>
      <c r="H55" s="188"/>
      <c r="I55" s="4">
        <v>48</v>
      </c>
      <c r="J55" s="13">
        <v>41429788</v>
      </c>
      <c r="K55" s="13">
        <v>28360667</v>
      </c>
    </row>
    <row r="56" spans="1:11" x14ac:dyDescent="0.2">
      <c r="A56" s="186" t="s">
        <v>116</v>
      </c>
      <c r="B56" s="187"/>
      <c r="C56" s="187"/>
      <c r="D56" s="187"/>
      <c r="E56" s="187"/>
      <c r="F56" s="187"/>
      <c r="G56" s="187"/>
      <c r="H56" s="188"/>
      <c r="I56" s="4">
        <v>49</v>
      </c>
      <c r="J56" s="13">
        <v>4436019.5035099983</v>
      </c>
      <c r="K56" s="13">
        <v>7882483.3866128922</v>
      </c>
    </row>
    <row r="57" spans="1:11" x14ac:dyDescent="0.2">
      <c r="A57" s="186" t="s">
        <v>117</v>
      </c>
      <c r="B57" s="187"/>
      <c r="C57" s="187"/>
      <c r="D57" s="187"/>
      <c r="E57" s="187"/>
      <c r="F57" s="187"/>
      <c r="G57" s="187"/>
      <c r="H57" s="188"/>
      <c r="I57" s="4">
        <v>50</v>
      </c>
      <c r="J57" s="12">
        <f>SUM(J58:J64)</f>
        <v>13505061</v>
      </c>
      <c r="K57" s="12">
        <f>SUM(K58:K64)</f>
        <v>8773367</v>
      </c>
    </row>
    <row r="58" spans="1:11" x14ac:dyDescent="0.2">
      <c r="A58" s="186" t="s">
        <v>118</v>
      </c>
      <c r="B58" s="187"/>
      <c r="C58" s="187"/>
      <c r="D58" s="187"/>
      <c r="E58" s="187"/>
      <c r="F58" s="187"/>
      <c r="G58" s="187"/>
      <c r="H58" s="188"/>
      <c r="I58" s="4">
        <v>51</v>
      </c>
      <c r="J58" s="13">
        <v>0</v>
      </c>
      <c r="K58" s="13">
        <v>0</v>
      </c>
    </row>
    <row r="59" spans="1:11" x14ac:dyDescent="0.2">
      <c r="A59" s="186" t="s">
        <v>119</v>
      </c>
      <c r="B59" s="187"/>
      <c r="C59" s="187"/>
      <c r="D59" s="187"/>
      <c r="E59" s="187"/>
      <c r="F59" s="187"/>
      <c r="G59" s="187"/>
      <c r="H59" s="188"/>
      <c r="I59" s="4">
        <v>52</v>
      </c>
      <c r="J59" s="13">
        <v>0</v>
      </c>
      <c r="K59" s="13">
        <v>0</v>
      </c>
    </row>
    <row r="60" spans="1:11" x14ac:dyDescent="0.2">
      <c r="A60" s="186" t="s">
        <v>120</v>
      </c>
      <c r="B60" s="187"/>
      <c r="C60" s="187"/>
      <c r="D60" s="187"/>
      <c r="E60" s="187"/>
      <c r="F60" s="187"/>
      <c r="G60" s="187"/>
      <c r="H60" s="188"/>
      <c r="I60" s="4">
        <v>53</v>
      </c>
      <c r="J60" s="13">
        <v>0</v>
      </c>
      <c r="K60" s="13">
        <v>0</v>
      </c>
    </row>
    <row r="61" spans="1:11" x14ac:dyDescent="0.2">
      <c r="A61" s="186" t="s">
        <v>91</v>
      </c>
      <c r="B61" s="187"/>
      <c r="C61" s="187"/>
      <c r="D61" s="187"/>
      <c r="E61" s="187"/>
      <c r="F61" s="187"/>
      <c r="G61" s="187"/>
      <c r="H61" s="188"/>
      <c r="I61" s="4">
        <v>54</v>
      </c>
      <c r="J61" s="13">
        <v>0</v>
      </c>
      <c r="K61" s="13">
        <v>0</v>
      </c>
    </row>
    <row r="62" spans="1:11" x14ac:dyDescent="0.2">
      <c r="A62" s="186" t="s">
        <v>92</v>
      </c>
      <c r="B62" s="187"/>
      <c r="C62" s="187"/>
      <c r="D62" s="187"/>
      <c r="E62" s="187"/>
      <c r="F62" s="187"/>
      <c r="G62" s="187"/>
      <c r="H62" s="188"/>
      <c r="I62" s="4">
        <v>55</v>
      </c>
      <c r="J62" s="13">
        <v>12721331</v>
      </c>
      <c r="K62" s="13">
        <v>8431379</v>
      </c>
    </row>
    <row r="63" spans="1:11" x14ac:dyDescent="0.2">
      <c r="A63" s="186" t="s">
        <v>121</v>
      </c>
      <c r="B63" s="187"/>
      <c r="C63" s="187"/>
      <c r="D63" s="187"/>
      <c r="E63" s="187"/>
      <c r="F63" s="187"/>
      <c r="G63" s="187"/>
      <c r="H63" s="188"/>
      <c r="I63" s="4">
        <v>56</v>
      </c>
      <c r="J63" s="13">
        <v>143902</v>
      </c>
      <c r="K63" s="13">
        <v>232895</v>
      </c>
    </row>
    <row r="64" spans="1:11" x14ac:dyDescent="0.2">
      <c r="A64" s="186" t="s">
        <v>122</v>
      </c>
      <c r="B64" s="187"/>
      <c r="C64" s="187"/>
      <c r="D64" s="187"/>
      <c r="E64" s="187"/>
      <c r="F64" s="187"/>
      <c r="G64" s="187"/>
      <c r="H64" s="188"/>
      <c r="I64" s="4">
        <v>57</v>
      </c>
      <c r="J64" s="13">
        <v>639828</v>
      </c>
      <c r="K64" s="13">
        <v>109093</v>
      </c>
    </row>
    <row r="65" spans="1:11" x14ac:dyDescent="0.2">
      <c r="A65" s="186" t="s">
        <v>123</v>
      </c>
      <c r="B65" s="187"/>
      <c r="C65" s="187"/>
      <c r="D65" s="187"/>
      <c r="E65" s="187"/>
      <c r="F65" s="187"/>
      <c r="G65" s="187"/>
      <c r="H65" s="188"/>
      <c r="I65" s="4">
        <v>58</v>
      </c>
      <c r="J65" s="13">
        <v>145959842</v>
      </c>
      <c r="K65" s="13">
        <v>120091523.67686699</v>
      </c>
    </row>
    <row r="66" spans="1:11" x14ac:dyDescent="0.2">
      <c r="A66" s="189" t="s">
        <v>124</v>
      </c>
      <c r="B66" s="190"/>
      <c r="C66" s="190"/>
      <c r="D66" s="190"/>
      <c r="E66" s="190"/>
      <c r="F66" s="190"/>
      <c r="G66" s="190"/>
      <c r="H66" s="191"/>
      <c r="I66" s="4">
        <v>59</v>
      </c>
      <c r="J66" s="13">
        <v>23527372</v>
      </c>
      <c r="K66" s="13">
        <v>18336411.987780001</v>
      </c>
    </row>
    <row r="67" spans="1:11" x14ac:dyDescent="0.2">
      <c r="A67" s="189" t="s">
        <v>125</v>
      </c>
      <c r="B67" s="190"/>
      <c r="C67" s="190"/>
      <c r="D67" s="190"/>
      <c r="E67" s="190"/>
      <c r="F67" s="190"/>
      <c r="G67" s="190"/>
      <c r="H67" s="191"/>
      <c r="I67" s="4">
        <v>60</v>
      </c>
      <c r="J67" s="12">
        <f>J8+J9+J41+J66</f>
        <v>3854720114.50351</v>
      </c>
      <c r="K67" s="12">
        <f>K8+K9+K41+K66</f>
        <v>3826893763.3663402</v>
      </c>
    </row>
    <row r="68" spans="1:11" x14ac:dyDescent="0.2">
      <c r="A68" s="211" t="s">
        <v>126</v>
      </c>
      <c r="B68" s="212"/>
      <c r="C68" s="212"/>
      <c r="D68" s="212"/>
      <c r="E68" s="212"/>
      <c r="F68" s="212"/>
      <c r="G68" s="212"/>
      <c r="H68" s="213"/>
      <c r="I68" s="7">
        <v>61</v>
      </c>
      <c r="J68" s="14">
        <v>714445958</v>
      </c>
      <c r="K68" s="14">
        <v>721202924</v>
      </c>
    </row>
    <row r="69" spans="1:11" x14ac:dyDescent="0.2">
      <c r="A69" s="197" t="s">
        <v>127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</row>
    <row r="70" spans="1:11" x14ac:dyDescent="0.2">
      <c r="A70" s="201" t="s">
        <v>128</v>
      </c>
      <c r="B70" s="202"/>
      <c r="C70" s="202"/>
      <c r="D70" s="202"/>
      <c r="E70" s="202"/>
      <c r="F70" s="202"/>
      <c r="G70" s="202"/>
      <c r="H70" s="216"/>
      <c r="I70" s="6">
        <v>62</v>
      </c>
      <c r="J70" s="16">
        <f>J71+J72+J73+J79+J80+J83+J86</f>
        <v>1695787380</v>
      </c>
      <c r="K70" s="16">
        <f>K71+K72+K73+K79+K80+K83+K86</f>
        <v>1739320535.0595939</v>
      </c>
    </row>
    <row r="71" spans="1:11" x14ac:dyDescent="0.2">
      <c r="A71" s="186" t="s">
        <v>129</v>
      </c>
      <c r="B71" s="187"/>
      <c r="C71" s="187"/>
      <c r="D71" s="187"/>
      <c r="E71" s="187"/>
      <c r="F71" s="187"/>
      <c r="G71" s="187"/>
      <c r="H71" s="188"/>
      <c r="I71" s="4">
        <v>63</v>
      </c>
      <c r="J71" s="13">
        <v>1626000900</v>
      </c>
      <c r="K71" s="13">
        <v>1626000900</v>
      </c>
    </row>
    <row r="72" spans="1:11" x14ac:dyDescent="0.2">
      <c r="A72" s="186" t="s">
        <v>130</v>
      </c>
      <c r="B72" s="187"/>
      <c r="C72" s="187"/>
      <c r="D72" s="187"/>
      <c r="E72" s="187"/>
      <c r="F72" s="187"/>
      <c r="G72" s="187"/>
      <c r="H72" s="188"/>
      <c r="I72" s="4">
        <v>64</v>
      </c>
      <c r="J72" s="13">
        <v>24569630</v>
      </c>
      <c r="K72" s="13">
        <v>24569630</v>
      </c>
    </row>
    <row r="73" spans="1:11" x14ac:dyDescent="0.2">
      <c r="A73" s="186" t="s">
        <v>131</v>
      </c>
      <c r="B73" s="187"/>
      <c r="C73" s="187"/>
      <c r="D73" s="187"/>
      <c r="E73" s="187"/>
      <c r="F73" s="187"/>
      <c r="G73" s="187"/>
      <c r="H73" s="188"/>
      <c r="I73" s="4">
        <v>65</v>
      </c>
      <c r="J73" s="12">
        <f>J74+J75-J76+J77+J78</f>
        <v>52039980</v>
      </c>
      <c r="K73" s="12">
        <f>K74+K75-K76+K77+K78</f>
        <v>62655504.104373693</v>
      </c>
    </row>
    <row r="74" spans="1:11" x14ac:dyDescent="0.2">
      <c r="A74" s="186" t="s">
        <v>132</v>
      </c>
      <c r="B74" s="187"/>
      <c r="C74" s="187"/>
      <c r="D74" s="187"/>
      <c r="E74" s="187"/>
      <c r="F74" s="187"/>
      <c r="G74" s="187"/>
      <c r="H74" s="188"/>
      <c r="I74" s="4">
        <v>66</v>
      </c>
      <c r="J74" s="13">
        <v>20808012</v>
      </c>
      <c r="K74" s="13">
        <v>20808012</v>
      </c>
    </row>
    <row r="75" spans="1:11" x14ac:dyDescent="0.2">
      <c r="A75" s="186" t="s">
        <v>133</v>
      </c>
      <c r="B75" s="187"/>
      <c r="C75" s="187"/>
      <c r="D75" s="187"/>
      <c r="E75" s="187"/>
      <c r="F75" s="187"/>
      <c r="G75" s="187"/>
      <c r="H75" s="188"/>
      <c r="I75" s="4">
        <v>67</v>
      </c>
      <c r="J75" s="13">
        <v>35344592</v>
      </c>
      <c r="K75" s="13">
        <v>35344592</v>
      </c>
    </row>
    <row r="76" spans="1:11" x14ac:dyDescent="0.2">
      <c r="A76" s="186" t="s">
        <v>134</v>
      </c>
      <c r="B76" s="187"/>
      <c r="C76" s="187"/>
      <c r="D76" s="187"/>
      <c r="E76" s="187"/>
      <c r="F76" s="187"/>
      <c r="G76" s="187"/>
      <c r="H76" s="188"/>
      <c r="I76" s="4">
        <v>68</v>
      </c>
      <c r="J76" s="13">
        <v>67604502</v>
      </c>
      <c r="K76" s="13">
        <v>67604502</v>
      </c>
    </row>
    <row r="77" spans="1:11" x14ac:dyDescent="0.2">
      <c r="A77" s="186" t="s">
        <v>135</v>
      </c>
      <c r="B77" s="187"/>
      <c r="C77" s="187"/>
      <c r="D77" s="187"/>
      <c r="E77" s="187"/>
      <c r="F77" s="187"/>
      <c r="G77" s="187"/>
      <c r="H77" s="188"/>
      <c r="I77" s="4">
        <v>69</v>
      </c>
      <c r="J77" s="13">
        <v>30705853</v>
      </c>
      <c r="K77" s="13">
        <v>35243962</v>
      </c>
    </row>
    <row r="78" spans="1:11" x14ac:dyDescent="0.2">
      <c r="A78" s="186" t="s">
        <v>136</v>
      </c>
      <c r="B78" s="187"/>
      <c r="C78" s="187"/>
      <c r="D78" s="187"/>
      <c r="E78" s="187"/>
      <c r="F78" s="187"/>
      <c r="G78" s="187"/>
      <c r="H78" s="188"/>
      <c r="I78" s="4">
        <v>70</v>
      </c>
      <c r="J78" s="13">
        <v>32786025</v>
      </c>
      <c r="K78" s="13">
        <v>38863440.104373693</v>
      </c>
    </row>
    <row r="79" spans="1:11" x14ac:dyDescent="0.2">
      <c r="A79" s="186" t="s">
        <v>137</v>
      </c>
      <c r="B79" s="187"/>
      <c r="C79" s="187"/>
      <c r="D79" s="187"/>
      <c r="E79" s="187"/>
      <c r="F79" s="187"/>
      <c r="G79" s="187"/>
      <c r="H79" s="188"/>
      <c r="I79" s="4">
        <v>71</v>
      </c>
      <c r="J79" s="13">
        <v>0</v>
      </c>
      <c r="K79" s="13">
        <v>0</v>
      </c>
    </row>
    <row r="80" spans="1:11" x14ac:dyDescent="0.2">
      <c r="A80" s="186" t="s">
        <v>138</v>
      </c>
      <c r="B80" s="187"/>
      <c r="C80" s="187"/>
      <c r="D80" s="187"/>
      <c r="E80" s="187"/>
      <c r="F80" s="187"/>
      <c r="G80" s="187"/>
      <c r="H80" s="188"/>
      <c r="I80" s="4">
        <v>72</v>
      </c>
      <c r="J80" s="12">
        <f>J81-J82</f>
        <v>-110891556</v>
      </c>
      <c r="K80" s="12">
        <f>K81-K82</f>
        <v>-46148603</v>
      </c>
    </row>
    <row r="81" spans="1:11" x14ac:dyDescent="0.2">
      <c r="A81" s="208" t="s">
        <v>139</v>
      </c>
      <c r="B81" s="209"/>
      <c r="C81" s="209"/>
      <c r="D81" s="209"/>
      <c r="E81" s="209"/>
      <c r="F81" s="209"/>
      <c r="G81" s="209"/>
      <c r="H81" s="210"/>
      <c r="I81" s="4">
        <v>73</v>
      </c>
      <c r="J81" s="13">
        <v>0</v>
      </c>
      <c r="K81" s="13">
        <v>0</v>
      </c>
    </row>
    <row r="82" spans="1:11" x14ac:dyDescent="0.2">
      <c r="A82" s="208" t="s">
        <v>140</v>
      </c>
      <c r="B82" s="209"/>
      <c r="C82" s="209"/>
      <c r="D82" s="209"/>
      <c r="E82" s="209"/>
      <c r="F82" s="209"/>
      <c r="G82" s="209"/>
      <c r="H82" s="210"/>
      <c r="I82" s="4">
        <v>74</v>
      </c>
      <c r="J82" s="13">
        <v>110891556</v>
      </c>
      <c r="K82" s="13">
        <f>46148899-296</f>
        <v>46148603</v>
      </c>
    </row>
    <row r="83" spans="1:11" x14ac:dyDescent="0.2">
      <c r="A83" s="186" t="s">
        <v>141</v>
      </c>
      <c r="B83" s="187"/>
      <c r="C83" s="187"/>
      <c r="D83" s="187"/>
      <c r="E83" s="187"/>
      <c r="F83" s="187"/>
      <c r="G83" s="187"/>
      <c r="H83" s="188"/>
      <c r="I83" s="4">
        <v>75</v>
      </c>
      <c r="J83" s="12">
        <f>J84-J85</f>
        <v>69281062</v>
      </c>
      <c r="K83" s="12">
        <f>K84-K85</f>
        <v>39104898.955220297</v>
      </c>
    </row>
    <row r="84" spans="1:11" x14ac:dyDescent="0.2">
      <c r="A84" s="208" t="s">
        <v>142</v>
      </c>
      <c r="B84" s="209"/>
      <c r="C84" s="209"/>
      <c r="D84" s="209"/>
      <c r="E84" s="209"/>
      <c r="F84" s="209"/>
      <c r="G84" s="209"/>
      <c r="H84" s="210"/>
      <c r="I84" s="4">
        <v>76</v>
      </c>
      <c r="J84" s="13">
        <v>69281062</v>
      </c>
      <c r="K84" s="13">
        <v>39104898.955220297</v>
      </c>
    </row>
    <row r="85" spans="1:11" x14ac:dyDescent="0.2">
      <c r="A85" s="208" t="s">
        <v>143</v>
      </c>
      <c r="B85" s="209"/>
      <c r="C85" s="209"/>
      <c r="D85" s="209"/>
      <c r="E85" s="209"/>
      <c r="F85" s="209"/>
      <c r="G85" s="209"/>
      <c r="H85" s="210"/>
      <c r="I85" s="4">
        <v>77</v>
      </c>
      <c r="J85" s="13">
        <v>0</v>
      </c>
      <c r="K85" s="13">
        <v>0</v>
      </c>
    </row>
    <row r="86" spans="1:11" x14ac:dyDescent="0.2">
      <c r="A86" s="186" t="s">
        <v>144</v>
      </c>
      <c r="B86" s="187"/>
      <c r="C86" s="187"/>
      <c r="D86" s="187"/>
      <c r="E86" s="187"/>
      <c r="F86" s="187"/>
      <c r="G86" s="187"/>
      <c r="H86" s="188"/>
      <c r="I86" s="4">
        <v>78</v>
      </c>
      <c r="J86" s="13">
        <v>34787364</v>
      </c>
      <c r="K86" s="13">
        <v>33138205</v>
      </c>
    </row>
    <row r="87" spans="1:11" x14ac:dyDescent="0.2">
      <c r="A87" s="189" t="s">
        <v>145</v>
      </c>
      <c r="B87" s="190"/>
      <c r="C87" s="190"/>
      <c r="D87" s="190"/>
      <c r="E87" s="190"/>
      <c r="F87" s="190"/>
      <c r="G87" s="190"/>
      <c r="H87" s="191"/>
      <c r="I87" s="4">
        <v>79</v>
      </c>
      <c r="J87" s="12">
        <f>SUM(J88:J90)</f>
        <v>34326066</v>
      </c>
      <c r="K87" s="12">
        <f>SUM(K88:K90)</f>
        <v>33534966.238992002</v>
      </c>
    </row>
    <row r="88" spans="1:11" x14ac:dyDescent="0.2">
      <c r="A88" s="186" t="s">
        <v>146</v>
      </c>
      <c r="B88" s="187"/>
      <c r="C88" s="187"/>
      <c r="D88" s="187"/>
      <c r="E88" s="187"/>
      <c r="F88" s="187"/>
      <c r="G88" s="187"/>
      <c r="H88" s="188"/>
      <c r="I88" s="4">
        <v>80</v>
      </c>
      <c r="J88" s="13">
        <v>23334629</v>
      </c>
      <c r="K88" s="13">
        <v>23339296.238992002</v>
      </c>
    </row>
    <row r="89" spans="1:11" x14ac:dyDescent="0.2">
      <c r="A89" s="186" t="s">
        <v>147</v>
      </c>
      <c r="B89" s="187"/>
      <c r="C89" s="187"/>
      <c r="D89" s="187"/>
      <c r="E89" s="187"/>
      <c r="F89" s="187"/>
      <c r="G89" s="187"/>
      <c r="H89" s="188"/>
      <c r="I89" s="4">
        <v>81</v>
      </c>
      <c r="J89" s="13">
        <v>0</v>
      </c>
      <c r="K89" s="13">
        <v>0</v>
      </c>
    </row>
    <row r="90" spans="1:11" x14ac:dyDescent="0.2">
      <c r="A90" s="186" t="s">
        <v>148</v>
      </c>
      <c r="B90" s="187"/>
      <c r="C90" s="187"/>
      <c r="D90" s="187"/>
      <c r="E90" s="187"/>
      <c r="F90" s="187"/>
      <c r="G90" s="187"/>
      <c r="H90" s="188"/>
      <c r="I90" s="4">
        <v>82</v>
      </c>
      <c r="J90" s="13">
        <v>10991437</v>
      </c>
      <c r="K90" s="13">
        <v>10195670</v>
      </c>
    </row>
    <row r="91" spans="1:11" x14ac:dyDescent="0.2">
      <c r="A91" s="189" t="s">
        <v>149</v>
      </c>
      <c r="B91" s="190"/>
      <c r="C91" s="190"/>
      <c r="D91" s="190"/>
      <c r="E91" s="190"/>
      <c r="F91" s="190"/>
      <c r="G91" s="190"/>
      <c r="H91" s="191"/>
      <c r="I91" s="4">
        <v>83</v>
      </c>
      <c r="J91" s="12">
        <f>SUM(J92:J100)</f>
        <v>904612677</v>
      </c>
      <c r="K91" s="12">
        <f>SUM(K92:K100)</f>
        <v>798808029</v>
      </c>
    </row>
    <row r="92" spans="1:11" x14ac:dyDescent="0.2">
      <c r="A92" s="186" t="s">
        <v>150</v>
      </c>
      <c r="B92" s="187"/>
      <c r="C92" s="187"/>
      <c r="D92" s="187"/>
      <c r="E92" s="187"/>
      <c r="F92" s="187"/>
      <c r="G92" s="187"/>
      <c r="H92" s="188"/>
      <c r="I92" s="4">
        <v>84</v>
      </c>
      <c r="J92" s="13">
        <v>0</v>
      </c>
      <c r="K92" s="13">
        <v>0</v>
      </c>
    </row>
    <row r="93" spans="1:11" x14ac:dyDescent="0.2">
      <c r="A93" s="186" t="s">
        <v>151</v>
      </c>
      <c r="B93" s="187"/>
      <c r="C93" s="187"/>
      <c r="D93" s="187"/>
      <c r="E93" s="187"/>
      <c r="F93" s="187"/>
      <c r="G93" s="187"/>
      <c r="H93" s="188"/>
      <c r="I93" s="4">
        <v>85</v>
      </c>
      <c r="J93" s="13">
        <v>0</v>
      </c>
      <c r="K93" s="13">
        <v>0</v>
      </c>
    </row>
    <row r="94" spans="1:11" x14ac:dyDescent="0.2">
      <c r="A94" s="186" t="s">
        <v>152</v>
      </c>
      <c r="B94" s="187"/>
      <c r="C94" s="187"/>
      <c r="D94" s="187"/>
      <c r="E94" s="187"/>
      <c r="F94" s="187"/>
      <c r="G94" s="187"/>
      <c r="H94" s="188"/>
      <c r="I94" s="4">
        <v>86</v>
      </c>
      <c r="J94" s="13">
        <v>897615677</v>
      </c>
      <c r="K94" s="13">
        <v>792173029</v>
      </c>
    </row>
    <row r="95" spans="1:11" x14ac:dyDescent="0.2">
      <c r="A95" s="186" t="s">
        <v>153</v>
      </c>
      <c r="B95" s="187"/>
      <c r="C95" s="187"/>
      <c r="D95" s="187"/>
      <c r="E95" s="187"/>
      <c r="F95" s="187"/>
      <c r="G95" s="187"/>
      <c r="H95" s="188"/>
      <c r="I95" s="4">
        <v>87</v>
      </c>
      <c r="J95" s="13">
        <v>0</v>
      </c>
      <c r="K95" s="13">
        <v>0</v>
      </c>
    </row>
    <row r="96" spans="1:11" x14ac:dyDescent="0.2">
      <c r="A96" s="186" t="s">
        <v>154</v>
      </c>
      <c r="B96" s="187"/>
      <c r="C96" s="187"/>
      <c r="D96" s="187"/>
      <c r="E96" s="187"/>
      <c r="F96" s="187"/>
      <c r="G96" s="187"/>
      <c r="H96" s="188"/>
      <c r="I96" s="4">
        <v>88</v>
      </c>
      <c r="J96" s="13">
        <v>0</v>
      </c>
      <c r="K96" s="13">
        <v>0</v>
      </c>
    </row>
    <row r="97" spans="1:11" x14ac:dyDescent="0.2">
      <c r="A97" s="186" t="s">
        <v>155</v>
      </c>
      <c r="B97" s="187"/>
      <c r="C97" s="187"/>
      <c r="D97" s="187"/>
      <c r="E97" s="187"/>
      <c r="F97" s="187"/>
      <c r="G97" s="187"/>
      <c r="H97" s="188"/>
      <c r="I97" s="4">
        <v>89</v>
      </c>
      <c r="J97" s="13">
        <v>0</v>
      </c>
      <c r="K97" s="13">
        <v>0</v>
      </c>
    </row>
    <row r="98" spans="1:11" x14ac:dyDescent="0.2">
      <c r="A98" s="186" t="s">
        <v>156</v>
      </c>
      <c r="B98" s="187"/>
      <c r="C98" s="187"/>
      <c r="D98" s="187"/>
      <c r="E98" s="187"/>
      <c r="F98" s="187"/>
      <c r="G98" s="187"/>
      <c r="H98" s="188"/>
      <c r="I98" s="4">
        <v>90</v>
      </c>
      <c r="J98" s="13">
        <v>0</v>
      </c>
      <c r="K98" s="13">
        <v>0</v>
      </c>
    </row>
    <row r="99" spans="1:11" x14ac:dyDescent="0.2">
      <c r="A99" s="186" t="s">
        <v>157</v>
      </c>
      <c r="B99" s="187"/>
      <c r="C99" s="187"/>
      <c r="D99" s="187"/>
      <c r="E99" s="187"/>
      <c r="F99" s="187"/>
      <c r="G99" s="187"/>
      <c r="H99" s="188"/>
      <c r="I99" s="4">
        <v>91</v>
      </c>
      <c r="J99" s="13">
        <v>0</v>
      </c>
      <c r="K99" s="13">
        <v>0</v>
      </c>
    </row>
    <row r="100" spans="1:11" x14ac:dyDescent="0.2">
      <c r="A100" s="186" t="s">
        <v>158</v>
      </c>
      <c r="B100" s="187"/>
      <c r="C100" s="187"/>
      <c r="D100" s="187"/>
      <c r="E100" s="187"/>
      <c r="F100" s="187"/>
      <c r="G100" s="187"/>
      <c r="H100" s="188"/>
      <c r="I100" s="4">
        <v>92</v>
      </c>
      <c r="J100" s="13">
        <v>6997000</v>
      </c>
      <c r="K100" s="13">
        <v>6635000</v>
      </c>
    </row>
    <row r="101" spans="1:11" x14ac:dyDescent="0.2">
      <c r="A101" s="189" t="s">
        <v>159</v>
      </c>
      <c r="B101" s="190"/>
      <c r="C101" s="190"/>
      <c r="D101" s="190"/>
      <c r="E101" s="190"/>
      <c r="F101" s="190"/>
      <c r="G101" s="190"/>
      <c r="H101" s="191"/>
      <c r="I101" s="4">
        <v>93</v>
      </c>
      <c r="J101" s="12">
        <f>SUM(J102:J113)</f>
        <v>1125366070.6456037</v>
      </c>
      <c r="K101" s="12">
        <f>SUM(K102:K113)</f>
        <v>1127959965.00665</v>
      </c>
    </row>
    <row r="102" spans="1:11" x14ac:dyDescent="0.2">
      <c r="A102" s="186" t="s">
        <v>150</v>
      </c>
      <c r="B102" s="187"/>
      <c r="C102" s="187"/>
      <c r="D102" s="187"/>
      <c r="E102" s="187"/>
      <c r="F102" s="187"/>
      <c r="G102" s="187"/>
      <c r="H102" s="188"/>
      <c r="I102" s="4">
        <v>94</v>
      </c>
      <c r="J102" s="13">
        <v>0</v>
      </c>
      <c r="K102" s="13">
        <v>0</v>
      </c>
    </row>
    <row r="103" spans="1:11" x14ac:dyDescent="0.2">
      <c r="A103" s="186" t="s">
        <v>151</v>
      </c>
      <c r="B103" s="187"/>
      <c r="C103" s="187"/>
      <c r="D103" s="187"/>
      <c r="E103" s="187"/>
      <c r="F103" s="187"/>
      <c r="G103" s="187"/>
      <c r="H103" s="188"/>
      <c r="I103" s="4">
        <v>95</v>
      </c>
      <c r="J103" s="13">
        <v>0</v>
      </c>
      <c r="K103" s="13">
        <v>0</v>
      </c>
    </row>
    <row r="104" spans="1:11" x14ac:dyDescent="0.2">
      <c r="A104" s="186" t="s">
        <v>152</v>
      </c>
      <c r="B104" s="187"/>
      <c r="C104" s="187"/>
      <c r="D104" s="187"/>
      <c r="E104" s="187"/>
      <c r="F104" s="187"/>
      <c r="G104" s="187"/>
      <c r="H104" s="188"/>
      <c r="I104" s="4">
        <v>96</v>
      </c>
      <c r="J104" s="13">
        <v>496251565</v>
      </c>
      <c r="K104" s="13">
        <v>504042434</v>
      </c>
    </row>
    <row r="105" spans="1:11" x14ac:dyDescent="0.2">
      <c r="A105" s="186" t="s">
        <v>153</v>
      </c>
      <c r="B105" s="187"/>
      <c r="C105" s="187"/>
      <c r="D105" s="187"/>
      <c r="E105" s="187"/>
      <c r="F105" s="187"/>
      <c r="G105" s="187"/>
      <c r="H105" s="188"/>
      <c r="I105" s="4">
        <v>97</v>
      </c>
      <c r="J105" s="13">
        <v>2508612</v>
      </c>
      <c r="K105" s="13">
        <v>62554</v>
      </c>
    </row>
    <row r="106" spans="1:11" x14ac:dyDescent="0.2">
      <c r="A106" s="186" t="s">
        <v>154</v>
      </c>
      <c r="B106" s="187"/>
      <c r="C106" s="187"/>
      <c r="D106" s="187"/>
      <c r="E106" s="187"/>
      <c r="F106" s="187"/>
      <c r="G106" s="187"/>
      <c r="H106" s="188"/>
      <c r="I106" s="4">
        <v>98</v>
      </c>
      <c r="J106" s="13">
        <v>533328778</v>
      </c>
      <c r="K106" s="13">
        <v>521096826.00665003</v>
      </c>
    </row>
    <row r="107" spans="1:11" x14ac:dyDescent="0.2">
      <c r="A107" s="186" t="s">
        <v>155</v>
      </c>
      <c r="B107" s="187"/>
      <c r="C107" s="187"/>
      <c r="D107" s="187"/>
      <c r="E107" s="187"/>
      <c r="F107" s="187"/>
      <c r="G107" s="187"/>
      <c r="H107" s="188"/>
      <c r="I107" s="4">
        <v>99</v>
      </c>
      <c r="J107" s="13">
        <v>2400000</v>
      </c>
      <c r="K107" s="13">
        <v>6440772</v>
      </c>
    </row>
    <row r="108" spans="1:11" x14ac:dyDescent="0.2">
      <c r="A108" s="186" t="s">
        <v>156</v>
      </c>
      <c r="B108" s="187"/>
      <c r="C108" s="187"/>
      <c r="D108" s="187"/>
      <c r="E108" s="187"/>
      <c r="F108" s="187"/>
      <c r="G108" s="187"/>
      <c r="H108" s="188"/>
      <c r="I108" s="4">
        <v>100</v>
      </c>
      <c r="J108" s="13">
        <v>0</v>
      </c>
      <c r="K108" s="13">
        <v>0</v>
      </c>
    </row>
    <row r="109" spans="1:11" x14ac:dyDescent="0.2">
      <c r="A109" s="186" t="s">
        <v>160</v>
      </c>
      <c r="B109" s="187"/>
      <c r="C109" s="187"/>
      <c r="D109" s="187"/>
      <c r="E109" s="187"/>
      <c r="F109" s="187"/>
      <c r="G109" s="187"/>
      <c r="H109" s="188"/>
      <c r="I109" s="4">
        <v>101</v>
      </c>
      <c r="J109" s="13">
        <v>59022620</v>
      </c>
      <c r="K109" s="13">
        <v>68085301</v>
      </c>
    </row>
    <row r="110" spans="1:11" x14ac:dyDescent="0.2">
      <c r="A110" s="186" t="s">
        <v>161</v>
      </c>
      <c r="B110" s="187"/>
      <c r="C110" s="187"/>
      <c r="D110" s="187"/>
      <c r="E110" s="187"/>
      <c r="F110" s="187"/>
      <c r="G110" s="187"/>
      <c r="H110" s="188"/>
      <c r="I110" s="4">
        <v>102</v>
      </c>
      <c r="J110" s="13">
        <v>18697961.77</v>
      </c>
      <c r="K110" s="13">
        <v>15715412</v>
      </c>
    </row>
    <row r="111" spans="1:11" x14ac:dyDescent="0.2">
      <c r="A111" s="186" t="s">
        <v>162</v>
      </c>
      <c r="B111" s="187"/>
      <c r="C111" s="187"/>
      <c r="D111" s="187"/>
      <c r="E111" s="187"/>
      <c r="F111" s="187"/>
      <c r="G111" s="187"/>
      <c r="H111" s="188"/>
      <c r="I111" s="4">
        <v>103</v>
      </c>
      <c r="J111" s="13">
        <v>684698</v>
      </c>
      <c r="K111" s="13">
        <v>683878</v>
      </c>
    </row>
    <row r="112" spans="1:11" x14ac:dyDescent="0.2">
      <c r="A112" s="186" t="s">
        <v>163</v>
      </c>
      <c r="B112" s="187"/>
      <c r="C112" s="187"/>
      <c r="D112" s="187"/>
      <c r="E112" s="187"/>
      <c r="F112" s="187"/>
      <c r="G112" s="187"/>
      <c r="H112" s="188"/>
      <c r="I112" s="4">
        <v>104</v>
      </c>
      <c r="J112" s="13">
        <v>0</v>
      </c>
      <c r="K112" s="13">
        <v>0</v>
      </c>
    </row>
    <row r="113" spans="1:12" x14ac:dyDescent="0.2">
      <c r="A113" s="186" t="s">
        <v>164</v>
      </c>
      <c r="B113" s="187"/>
      <c r="C113" s="187"/>
      <c r="D113" s="187"/>
      <c r="E113" s="187"/>
      <c r="F113" s="187"/>
      <c r="G113" s="187"/>
      <c r="H113" s="188"/>
      <c r="I113" s="4">
        <v>105</v>
      </c>
      <c r="J113" s="13">
        <v>12471835.875603676</v>
      </c>
      <c r="K113" s="13">
        <v>11832788</v>
      </c>
    </row>
    <row r="114" spans="1:12" x14ac:dyDescent="0.2">
      <c r="A114" s="189" t="s">
        <v>165</v>
      </c>
      <c r="B114" s="190"/>
      <c r="C114" s="190"/>
      <c r="D114" s="190"/>
      <c r="E114" s="190"/>
      <c r="F114" s="190"/>
      <c r="G114" s="190"/>
      <c r="H114" s="191"/>
      <c r="I114" s="4">
        <v>106</v>
      </c>
      <c r="J114" s="13">
        <v>94627921</v>
      </c>
      <c r="K114" s="13">
        <v>127270268</v>
      </c>
    </row>
    <row r="115" spans="1:12" x14ac:dyDescent="0.2">
      <c r="A115" s="189" t="s">
        <v>166</v>
      </c>
      <c r="B115" s="190"/>
      <c r="C115" s="190"/>
      <c r="D115" s="190"/>
      <c r="E115" s="190"/>
      <c r="F115" s="190"/>
      <c r="G115" s="190"/>
      <c r="H115" s="191"/>
      <c r="I115" s="4">
        <v>107</v>
      </c>
      <c r="J115" s="12">
        <f>J70+J87+J91+J101+J114</f>
        <v>3854720114.6456037</v>
      </c>
      <c r="K115" s="12">
        <f>K70+K87+K91+K101+K114</f>
        <v>3826893763.3052359</v>
      </c>
    </row>
    <row r="116" spans="1:12" x14ac:dyDescent="0.2">
      <c r="A116" s="194" t="s">
        <v>167</v>
      </c>
      <c r="B116" s="195"/>
      <c r="C116" s="195"/>
      <c r="D116" s="195"/>
      <c r="E116" s="195"/>
      <c r="F116" s="195"/>
      <c r="G116" s="195"/>
      <c r="H116" s="196"/>
      <c r="I116" s="5">
        <v>108</v>
      </c>
      <c r="J116" s="14">
        <v>714445958</v>
      </c>
      <c r="K116" s="14">
        <v>721202924</v>
      </c>
    </row>
    <row r="117" spans="1:12" x14ac:dyDescent="0.2">
      <c r="A117" s="197" t="s">
        <v>168</v>
      </c>
      <c r="B117" s="198"/>
      <c r="C117" s="198"/>
      <c r="D117" s="198"/>
      <c r="E117" s="198"/>
      <c r="F117" s="198"/>
      <c r="G117" s="198"/>
      <c r="H117" s="198"/>
      <c r="I117" s="199"/>
      <c r="J117" s="199"/>
      <c r="K117" s="200"/>
    </row>
    <row r="118" spans="1:12" x14ac:dyDescent="0.2">
      <c r="A118" s="201" t="s">
        <v>169</v>
      </c>
      <c r="B118" s="202"/>
      <c r="C118" s="202"/>
      <c r="D118" s="202"/>
      <c r="E118" s="202"/>
      <c r="F118" s="202"/>
      <c r="G118" s="202"/>
      <c r="H118" s="202"/>
      <c r="I118" s="203"/>
      <c r="J118" s="203"/>
      <c r="K118" s="204"/>
    </row>
    <row r="119" spans="1:12" x14ac:dyDescent="0.2">
      <c r="A119" s="186" t="s">
        <v>170</v>
      </c>
      <c r="B119" s="187"/>
      <c r="C119" s="187"/>
      <c r="D119" s="187"/>
      <c r="E119" s="187"/>
      <c r="F119" s="187"/>
      <c r="G119" s="187"/>
      <c r="H119" s="188"/>
      <c r="I119" s="4">
        <v>109</v>
      </c>
      <c r="J119" s="13">
        <v>1661000015.7066262</v>
      </c>
      <c r="K119" s="13">
        <v>1706182330</v>
      </c>
    </row>
    <row r="120" spans="1:12" x14ac:dyDescent="0.2">
      <c r="A120" s="205" t="s">
        <v>171</v>
      </c>
      <c r="B120" s="206"/>
      <c r="C120" s="206"/>
      <c r="D120" s="206"/>
      <c r="E120" s="206"/>
      <c r="F120" s="206"/>
      <c r="G120" s="206"/>
      <c r="H120" s="207"/>
      <c r="I120" s="7">
        <v>110</v>
      </c>
      <c r="J120" s="14">
        <v>34787364</v>
      </c>
      <c r="K120" s="14">
        <v>33138205</v>
      </c>
      <c r="L120" s="91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192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</row>
    <row r="123" spans="1:12" x14ac:dyDescent="0.2">
      <c r="A123" s="192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</row>
  </sheetData>
  <mergeCells count="122"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1:J1"/>
    <mergeCell ref="K1:K2"/>
    <mergeCell ref="A2:J2"/>
    <mergeCell ref="A18:H18"/>
    <mergeCell ref="A19:H19"/>
    <mergeCell ref="A4:K4"/>
    <mergeCell ref="A5:H5"/>
    <mergeCell ref="A6:H6"/>
    <mergeCell ref="A7:K7"/>
    <mergeCell ref="A8:H8"/>
    <mergeCell ref="A28:H28"/>
    <mergeCell ref="A29:H29"/>
    <mergeCell ref="A30:H30"/>
    <mergeCell ref="A31:H31"/>
    <mergeCell ref="A32:H32"/>
    <mergeCell ref="A33:H33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44:H44"/>
    <mergeCell ref="A45:H45"/>
    <mergeCell ref="A46:H46"/>
    <mergeCell ref="A47:H47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60:H60"/>
    <mergeCell ref="A61:H61"/>
    <mergeCell ref="A62:H62"/>
    <mergeCell ref="A63:H63"/>
    <mergeCell ref="A64:H64"/>
    <mergeCell ref="A65:H65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76:H76"/>
    <mergeCell ref="A77:H77"/>
    <mergeCell ref="A78:H78"/>
    <mergeCell ref="A79:H79"/>
    <mergeCell ref="A80:H80"/>
    <mergeCell ref="A81:H81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92:H92"/>
    <mergeCell ref="A93:H93"/>
    <mergeCell ref="A94:H94"/>
    <mergeCell ref="A95:H95"/>
    <mergeCell ref="A96:H96"/>
    <mergeCell ref="A97:H97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107:H107"/>
    <mergeCell ref="A108:H108"/>
    <mergeCell ref="A109:H109"/>
    <mergeCell ref="A114:H114"/>
    <mergeCell ref="A115:H115"/>
    <mergeCell ref="A111:H111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6:H106"/>
    <mergeCell ref="A100:H100"/>
    <mergeCell ref="A101:H101"/>
    <mergeCell ref="A102:H102"/>
    <mergeCell ref="A103:H103"/>
    <mergeCell ref="A104:H104"/>
    <mergeCell ref="A105:H10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19685039370078741" bottom="0.19685039370078741" header="0.51181102362204722" footer="0.51181102362204722"/>
  <pageSetup paperSize="256" scale="90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showGridLines="0" zoomScaleNormal="100" zoomScaleSheetLayoutView="110" workbookViewId="0">
      <selection sqref="A1:M1"/>
    </sheetView>
  </sheetViews>
  <sheetFormatPr defaultRowHeight="12.75" x14ac:dyDescent="0.2"/>
  <cols>
    <col min="6" max="6" width="4.140625" customWidth="1"/>
    <col min="7" max="7" width="9.140625" customWidth="1"/>
    <col min="8" max="8" width="18.42578125" customWidth="1"/>
    <col min="9" max="9" width="6" customWidth="1"/>
    <col min="10" max="10" width="10.85546875" style="82" bestFit="1" customWidth="1"/>
    <col min="11" max="11" width="10" style="82" customWidth="1"/>
    <col min="12" max="12" width="10.85546875" style="82" bestFit="1" customWidth="1"/>
    <col min="13" max="13" width="10.28515625" style="82" customWidth="1"/>
    <col min="14" max="14" width="10.140625" style="101" bestFit="1" customWidth="1"/>
    <col min="15" max="15" width="11.140625" style="102" bestFit="1" customWidth="1"/>
    <col min="16" max="16" width="9.7109375" bestFit="1" customWidth="1"/>
  </cols>
  <sheetData>
    <row r="1" spans="1:16" ht="12.75" customHeight="1" x14ac:dyDescent="0.2">
      <c r="A1" s="217" t="s">
        <v>324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6" ht="12.75" customHeight="1" x14ac:dyDescent="0.2">
      <c r="A2" s="221" t="s">
        <v>322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6" ht="15.7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6" ht="12.75" customHeight="1" x14ac:dyDescent="0.2">
      <c r="A4" s="233" t="s">
        <v>235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5"/>
    </row>
    <row r="5" spans="1:16" ht="24.75" thickBot="1" x14ac:dyDescent="0.25">
      <c r="A5" s="236" t="s">
        <v>64</v>
      </c>
      <c r="B5" s="236"/>
      <c r="C5" s="236"/>
      <c r="D5" s="236"/>
      <c r="E5" s="236"/>
      <c r="F5" s="236"/>
      <c r="G5" s="236"/>
      <c r="H5" s="236"/>
      <c r="I5" s="67" t="s">
        <v>65</v>
      </c>
      <c r="J5" s="237" t="s">
        <v>314</v>
      </c>
      <c r="K5" s="238"/>
      <c r="L5" s="237" t="s">
        <v>173</v>
      </c>
      <c r="M5" s="238"/>
    </row>
    <row r="6" spans="1:16" ht="13.5" thickBot="1" x14ac:dyDescent="0.25">
      <c r="A6" s="239"/>
      <c r="B6" s="240"/>
      <c r="C6" s="240"/>
      <c r="D6" s="240"/>
      <c r="E6" s="240"/>
      <c r="F6" s="240"/>
      <c r="G6" s="240"/>
      <c r="H6" s="241"/>
      <c r="I6" s="103"/>
      <c r="J6" s="104" t="s">
        <v>312</v>
      </c>
      <c r="K6" s="105" t="s">
        <v>313</v>
      </c>
      <c r="L6" s="104" t="s">
        <v>312</v>
      </c>
      <c r="M6" s="105" t="s">
        <v>313</v>
      </c>
    </row>
    <row r="7" spans="1:16" x14ac:dyDescent="0.2">
      <c r="A7" s="229">
        <v>1</v>
      </c>
      <c r="B7" s="229"/>
      <c r="C7" s="229"/>
      <c r="D7" s="229"/>
      <c r="E7" s="229"/>
      <c r="F7" s="229"/>
      <c r="G7" s="229"/>
      <c r="H7" s="229"/>
      <c r="I7" s="71">
        <v>2</v>
      </c>
      <c r="J7" s="70">
        <v>3</v>
      </c>
      <c r="K7" s="70">
        <v>4</v>
      </c>
      <c r="L7" s="70">
        <v>5</v>
      </c>
      <c r="M7" s="70">
        <v>6</v>
      </c>
    </row>
    <row r="8" spans="1:16" x14ac:dyDescent="0.2">
      <c r="A8" s="201" t="s">
        <v>174</v>
      </c>
      <c r="B8" s="202"/>
      <c r="C8" s="202"/>
      <c r="D8" s="202"/>
      <c r="E8" s="202"/>
      <c r="F8" s="202"/>
      <c r="G8" s="202"/>
      <c r="H8" s="216"/>
      <c r="I8" s="6">
        <v>111</v>
      </c>
      <c r="J8" s="16">
        <f>SUM(J9:J10)</f>
        <v>1787754899</v>
      </c>
      <c r="K8" s="16">
        <f>SUM(K9:K10)</f>
        <v>975887241</v>
      </c>
      <c r="L8" s="16">
        <f>SUM(L9:L10)</f>
        <v>1774697450.9421301</v>
      </c>
      <c r="M8" s="16">
        <f>SUM(M9:M10)</f>
        <v>943656235.94213009</v>
      </c>
      <c r="N8" s="106"/>
    </row>
    <row r="9" spans="1:16" x14ac:dyDescent="0.2">
      <c r="A9" s="189" t="s">
        <v>175</v>
      </c>
      <c r="B9" s="190"/>
      <c r="C9" s="190"/>
      <c r="D9" s="190"/>
      <c r="E9" s="190"/>
      <c r="F9" s="190"/>
      <c r="G9" s="190"/>
      <c r="H9" s="191"/>
      <c r="I9" s="4">
        <v>112</v>
      </c>
      <c r="J9" s="13">
        <v>1724170735</v>
      </c>
      <c r="K9" s="13">
        <v>927105096</v>
      </c>
      <c r="L9" s="13">
        <v>1720473000.9421301</v>
      </c>
      <c r="M9" s="13">
        <v>905281812.94213009</v>
      </c>
      <c r="N9" s="106"/>
    </row>
    <row r="10" spans="1:16" x14ac:dyDescent="0.2">
      <c r="A10" s="189" t="s">
        <v>176</v>
      </c>
      <c r="B10" s="190"/>
      <c r="C10" s="190"/>
      <c r="D10" s="190"/>
      <c r="E10" s="190"/>
      <c r="F10" s="190"/>
      <c r="G10" s="190"/>
      <c r="H10" s="191"/>
      <c r="I10" s="4">
        <v>113</v>
      </c>
      <c r="J10" s="13">
        <v>63584164</v>
      </c>
      <c r="K10" s="13">
        <v>48782145</v>
      </c>
      <c r="L10" s="13">
        <v>54224450</v>
      </c>
      <c r="M10" s="13">
        <v>38374423</v>
      </c>
      <c r="N10" s="106"/>
    </row>
    <row r="11" spans="1:16" x14ac:dyDescent="0.2">
      <c r="A11" s="189" t="s">
        <v>177</v>
      </c>
      <c r="B11" s="190"/>
      <c r="C11" s="190"/>
      <c r="D11" s="190"/>
      <c r="E11" s="190"/>
      <c r="F11" s="190"/>
      <c r="G11" s="190"/>
      <c r="H11" s="191"/>
      <c r="I11" s="4">
        <v>114</v>
      </c>
      <c r="J11" s="12">
        <f>J12+J13+J17+J21+J22+J23+J26+J27</f>
        <v>1684873486</v>
      </c>
      <c r="K11" s="12">
        <f>K12+K13+K17+K21+K22+K23+K26+K27</f>
        <v>916419836</v>
      </c>
      <c r="L11" s="12">
        <f>L12+L13+L17+L21+L22+L23+L26+L27</f>
        <v>1690632836.8293498</v>
      </c>
      <c r="M11" s="12">
        <f>M12+M13+M17+M21+M22+M23+M26+M27</f>
        <v>896701179.54958951</v>
      </c>
      <c r="N11" s="106"/>
    </row>
    <row r="12" spans="1:16" x14ac:dyDescent="0.2">
      <c r="A12" s="189" t="s">
        <v>311</v>
      </c>
      <c r="B12" s="190"/>
      <c r="C12" s="190"/>
      <c r="D12" s="190"/>
      <c r="E12" s="190"/>
      <c r="F12" s="190"/>
      <c r="G12" s="190"/>
      <c r="H12" s="191"/>
      <c r="I12" s="4">
        <v>115</v>
      </c>
      <c r="J12" s="13">
        <v>-17432341</v>
      </c>
      <c r="K12" s="13">
        <v>9986891</v>
      </c>
      <c r="L12" s="13">
        <v>9749978</v>
      </c>
      <c r="M12" s="13">
        <v>29987914</v>
      </c>
      <c r="N12" s="106"/>
      <c r="P12" s="91"/>
    </row>
    <row r="13" spans="1:16" x14ac:dyDescent="0.2">
      <c r="A13" s="189" t="s">
        <v>178</v>
      </c>
      <c r="B13" s="190"/>
      <c r="C13" s="190"/>
      <c r="D13" s="190"/>
      <c r="E13" s="190"/>
      <c r="F13" s="190"/>
      <c r="G13" s="190"/>
      <c r="H13" s="191"/>
      <c r="I13" s="4">
        <v>116</v>
      </c>
      <c r="J13" s="12">
        <f>SUM(J14:J16)</f>
        <v>1130678123</v>
      </c>
      <c r="K13" s="12">
        <f>SUM(K14:K16)</f>
        <v>603524651</v>
      </c>
      <c r="L13" s="12">
        <f>SUM(L14:L16)</f>
        <v>1094740906.9563336</v>
      </c>
      <c r="M13" s="12">
        <f>SUM(M14:M16)</f>
        <v>564442766.67657328</v>
      </c>
      <c r="N13" s="106"/>
    </row>
    <row r="14" spans="1:16" x14ac:dyDescent="0.2">
      <c r="A14" s="186" t="s">
        <v>179</v>
      </c>
      <c r="B14" s="187"/>
      <c r="C14" s="187"/>
      <c r="D14" s="187"/>
      <c r="E14" s="187"/>
      <c r="F14" s="187"/>
      <c r="G14" s="187"/>
      <c r="H14" s="188"/>
      <c r="I14" s="4">
        <v>117</v>
      </c>
      <c r="J14" s="13">
        <v>611688273</v>
      </c>
      <c r="K14" s="13">
        <v>317196324</v>
      </c>
      <c r="L14" s="13">
        <v>610999627</v>
      </c>
      <c r="M14" s="13">
        <v>301269827</v>
      </c>
      <c r="N14" s="106"/>
    </row>
    <row r="15" spans="1:16" x14ac:dyDescent="0.2">
      <c r="A15" s="186" t="s">
        <v>180</v>
      </c>
      <c r="B15" s="187"/>
      <c r="C15" s="187"/>
      <c r="D15" s="187"/>
      <c r="E15" s="187"/>
      <c r="F15" s="187"/>
      <c r="G15" s="187"/>
      <c r="H15" s="188"/>
      <c r="I15" s="4">
        <v>118</v>
      </c>
      <c r="J15" s="13">
        <v>251957239</v>
      </c>
      <c r="K15" s="13">
        <v>133314214</v>
      </c>
      <c r="L15" s="13">
        <v>233622143.9563337</v>
      </c>
      <c r="M15" s="13">
        <v>122139392.67657329</v>
      </c>
      <c r="N15" s="106"/>
    </row>
    <row r="16" spans="1:16" x14ac:dyDescent="0.2">
      <c r="A16" s="186" t="s">
        <v>181</v>
      </c>
      <c r="B16" s="187"/>
      <c r="C16" s="187"/>
      <c r="D16" s="187"/>
      <c r="E16" s="187"/>
      <c r="F16" s="187"/>
      <c r="G16" s="187"/>
      <c r="H16" s="188"/>
      <c r="I16" s="4">
        <v>119</v>
      </c>
      <c r="J16" s="13">
        <v>267032611</v>
      </c>
      <c r="K16" s="13">
        <v>153014113</v>
      </c>
      <c r="L16" s="13">
        <v>250119136</v>
      </c>
      <c r="M16" s="13">
        <v>141033547</v>
      </c>
      <c r="N16" s="106"/>
    </row>
    <row r="17" spans="1:16" x14ac:dyDescent="0.2">
      <c r="A17" s="189" t="s">
        <v>182</v>
      </c>
      <c r="B17" s="190"/>
      <c r="C17" s="190"/>
      <c r="D17" s="190"/>
      <c r="E17" s="190"/>
      <c r="F17" s="190"/>
      <c r="G17" s="190"/>
      <c r="H17" s="191"/>
      <c r="I17" s="4">
        <v>120</v>
      </c>
      <c r="J17" s="12">
        <f>SUM(J18:J20)</f>
        <v>361244754</v>
      </c>
      <c r="K17" s="12">
        <f>SUM(K18:K20)</f>
        <v>189115124</v>
      </c>
      <c r="L17" s="12">
        <f>SUM(L18:L20)</f>
        <v>369926436</v>
      </c>
      <c r="M17" s="12">
        <f>SUM(M18:M20)</f>
        <v>187183249</v>
      </c>
      <c r="N17" s="106"/>
      <c r="P17" s="91"/>
    </row>
    <row r="18" spans="1:16" x14ac:dyDescent="0.2">
      <c r="A18" s="186" t="s">
        <v>183</v>
      </c>
      <c r="B18" s="187"/>
      <c r="C18" s="187"/>
      <c r="D18" s="187"/>
      <c r="E18" s="187"/>
      <c r="F18" s="187"/>
      <c r="G18" s="187"/>
      <c r="H18" s="188"/>
      <c r="I18" s="4">
        <v>121</v>
      </c>
      <c r="J18" s="13">
        <v>252278764</v>
      </c>
      <c r="K18" s="13">
        <v>125518017</v>
      </c>
      <c r="L18" s="13">
        <v>255666483</v>
      </c>
      <c r="M18" s="13">
        <v>124050750</v>
      </c>
      <c r="N18" s="106"/>
    </row>
    <row r="19" spans="1:16" x14ac:dyDescent="0.2">
      <c r="A19" s="186" t="s">
        <v>184</v>
      </c>
      <c r="B19" s="187"/>
      <c r="C19" s="187"/>
      <c r="D19" s="187"/>
      <c r="E19" s="187"/>
      <c r="F19" s="187"/>
      <c r="G19" s="187"/>
      <c r="H19" s="188"/>
      <c r="I19" s="4">
        <v>122</v>
      </c>
      <c r="J19" s="13">
        <v>69083657</v>
      </c>
      <c r="K19" s="13">
        <v>40225154</v>
      </c>
      <c r="L19" s="13">
        <v>73806070</v>
      </c>
      <c r="M19" s="13">
        <v>40749782</v>
      </c>
      <c r="N19" s="106"/>
    </row>
    <row r="20" spans="1:16" x14ac:dyDescent="0.2">
      <c r="A20" s="186" t="s">
        <v>185</v>
      </c>
      <c r="B20" s="187"/>
      <c r="C20" s="187"/>
      <c r="D20" s="187"/>
      <c r="E20" s="187"/>
      <c r="F20" s="187"/>
      <c r="G20" s="187"/>
      <c r="H20" s="188"/>
      <c r="I20" s="4">
        <v>123</v>
      </c>
      <c r="J20" s="13">
        <v>39882333</v>
      </c>
      <c r="K20" s="13">
        <v>23371953</v>
      </c>
      <c r="L20" s="13">
        <v>40453883</v>
      </c>
      <c r="M20" s="13">
        <v>22382717</v>
      </c>
      <c r="N20" s="106"/>
    </row>
    <row r="21" spans="1:16" x14ac:dyDescent="0.2">
      <c r="A21" s="189" t="s">
        <v>186</v>
      </c>
      <c r="B21" s="190"/>
      <c r="C21" s="190"/>
      <c r="D21" s="190"/>
      <c r="E21" s="190"/>
      <c r="F21" s="190"/>
      <c r="G21" s="190"/>
      <c r="H21" s="191"/>
      <c r="I21" s="4">
        <v>124</v>
      </c>
      <c r="J21" s="13">
        <v>78881546</v>
      </c>
      <c r="K21" s="13">
        <v>39106443</v>
      </c>
      <c r="L21" s="13">
        <v>76557959.873016194</v>
      </c>
      <c r="M21" s="13">
        <v>38234301.873016194</v>
      </c>
      <c r="N21" s="106"/>
    </row>
    <row r="22" spans="1:16" x14ac:dyDescent="0.2">
      <c r="A22" s="189" t="s">
        <v>187</v>
      </c>
      <c r="B22" s="190"/>
      <c r="C22" s="190"/>
      <c r="D22" s="190"/>
      <c r="E22" s="190"/>
      <c r="F22" s="190"/>
      <c r="G22" s="190"/>
      <c r="H22" s="191"/>
      <c r="I22" s="4">
        <v>125</v>
      </c>
      <c r="J22" s="13">
        <v>97783346</v>
      </c>
      <c r="K22" s="13">
        <v>56632192</v>
      </c>
      <c r="L22" s="13">
        <v>102646346</v>
      </c>
      <c r="M22" s="13">
        <v>61763207</v>
      </c>
      <c r="N22" s="106"/>
    </row>
    <row r="23" spans="1:16" x14ac:dyDescent="0.2">
      <c r="A23" s="189" t="s">
        <v>188</v>
      </c>
      <c r="B23" s="190"/>
      <c r="C23" s="190"/>
      <c r="D23" s="190"/>
      <c r="E23" s="190"/>
      <c r="F23" s="190"/>
      <c r="G23" s="190"/>
      <c r="H23" s="191"/>
      <c r="I23" s="4">
        <v>126</v>
      </c>
      <c r="J23" s="12">
        <f>SUM(J24:J25)</f>
        <v>6524815</v>
      </c>
      <c r="K23" s="12">
        <f>SUM(K24:K25)</f>
        <v>4884015</v>
      </c>
      <c r="L23" s="12">
        <f>SUM(L24:L25)</f>
        <v>7553501</v>
      </c>
      <c r="M23" s="12">
        <f>SUM(M24:M25)</f>
        <v>2522652</v>
      </c>
      <c r="N23" s="106"/>
    </row>
    <row r="24" spans="1:16" x14ac:dyDescent="0.2">
      <c r="A24" s="186" t="s">
        <v>189</v>
      </c>
      <c r="B24" s="187"/>
      <c r="C24" s="187"/>
      <c r="D24" s="187"/>
      <c r="E24" s="187"/>
      <c r="F24" s="187"/>
      <c r="G24" s="187"/>
      <c r="H24" s="188"/>
      <c r="I24" s="4">
        <v>127</v>
      </c>
      <c r="J24" s="13"/>
      <c r="K24" s="13">
        <v>0</v>
      </c>
      <c r="L24" s="13">
        <v>0</v>
      </c>
      <c r="M24" s="13">
        <v>0</v>
      </c>
      <c r="N24" s="106"/>
    </row>
    <row r="25" spans="1:16" x14ac:dyDescent="0.2">
      <c r="A25" s="186" t="s">
        <v>190</v>
      </c>
      <c r="B25" s="187"/>
      <c r="C25" s="187"/>
      <c r="D25" s="187"/>
      <c r="E25" s="187"/>
      <c r="F25" s="187"/>
      <c r="G25" s="187"/>
      <c r="H25" s="188"/>
      <c r="I25" s="4">
        <v>128</v>
      </c>
      <c r="J25" s="13">
        <v>6524815</v>
      </c>
      <c r="K25" s="13">
        <v>4884015</v>
      </c>
      <c r="L25" s="13">
        <v>7553501</v>
      </c>
      <c r="M25" s="13">
        <v>2522652</v>
      </c>
      <c r="N25" s="106"/>
      <c r="P25" s="91"/>
    </row>
    <row r="26" spans="1:16" x14ac:dyDescent="0.2">
      <c r="A26" s="189" t="s">
        <v>191</v>
      </c>
      <c r="B26" s="190"/>
      <c r="C26" s="190"/>
      <c r="D26" s="190"/>
      <c r="E26" s="190"/>
      <c r="F26" s="190"/>
      <c r="G26" s="190"/>
      <c r="H26" s="191"/>
      <c r="I26" s="4">
        <v>129</v>
      </c>
      <c r="J26" s="13">
        <v>272830</v>
      </c>
      <c r="K26" s="13">
        <v>270720</v>
      </c>
      <c r="L26" s="13">
        <v>1963777</v>
      </c>
      <c r="M26" s="13">
        <v>180192</v>
      </c>
      <c r="N26" s="106"/>
      <c r="P26" s="91"/>
    </row>
    <row r="27" spans="1:16" x14ac:dyDescent="0.2">
      <c r="A27" s="189" t="s">
        <v>192</v>
      </c>
      <c r="B27" s="190"/>
      <c r="C27" s="190"/>
      <c r="D27" s="190"/>
      <c r="E27" s="190"/>
      <c r="F27" s="190"/>
      <c r="G27" s="190"/>
      <c r="H27" s="191"/>
      <c r="I27" s="4">
        <v>130</v>
      </c>
      <c r="J27" s="13">
        <v>26920413</v>
      </c>
      <c r="K27" s="13">
        <v>12899800</v>
      </c>
      <c r="L27" s="13">
        <v>27493932</v>
      </c>
      <c r="M27" s="13">
        <v>12386897</v>
      </c>
      <c r="N27" s="106"/>
    </row>
    <row r="28" spans="1:16" x14ac:dyDescent="0.2">
      <c r="A28" s="189" t="s">
        <v>193</v>
      </c>
      <c r="B28" s="190"/>
      <c r="C28" s="190"/>
      <c r="D28" s="190"/>
      <c r="E28" s="190"/>
      <c r="F28" s="190"/>
      <c r="G28" s="190"/>
      <c r="H28" s="191"/>
      <c r="I28" s="4">
        <v>131</v>
      </c>
      <c r="J28" s="12">
        <f>SUM(J29:J33)</f>
        <v>26108532</v>
      </c>
      <c r="K28" s="12">
        <f>SUM(K29:K33)</f>
        <v>13361408</v>
      </c>
      <c r="L28" s="12">
        <f>SUM(L29:L33)</f>
        <v>24072979</v>
      </c>
      <c r="M28" s="12">
        <f>SUM(M29:M33)</f>
        <v>4835131</v>
      </c>
      <c r="N28" s="106"/>
      <c r="P28" s="91"/>
    </row>
    <row r="29" spans="1:16" x14ac:dyDescent="0.2">
      <c r="A29" s="189" t="s">
        <v>316</v>
      </c>
      <c r="B29" s="190"/>
      <c r="C29" s="190"/>
      <c r="D29" s="190"/>
      <c r="E29" s="190"/>
      <c r="F29" s="190"/>
      <c r="G29" s="190"/>
      <c r="H29" s="191"/>
      <c r="I29" s="4">
        <v>132</v>
      </c>
      <c r="J29" s="13">
        <v>0</v>
      </c>
      <c r="K29" s="13">
        <v>0</v>
      </c>
      <c r="L29" s="13">
        <v>0</v>
      </c>
      <c r="M29" s="13">
        <v>0</v>
      </c>
      <c r="N29" s="106"/>
      <c r="P29" s="91"/>
    </row>
    <row r="30" spans="1:16" x14ac:dyDescent="0.2">
      <c r="A30" s="189" t="s">
        <v>317</v>
      </c>
      <c r="B30" s="190"/>
      <c r="C30" s="190"/>
      <c r="D30" s="190"/>
      <c r="E30" s="190"/>
      <c r="F30" s="190"/>
      <c r="G30" s="190"/>
      <c r="H30" s="191"/>
      <c r="I30" s="4">
        <v>133</v>
      </c>
      <c r="J30" s="13">
        <v>23448324</v>
      </c>
      <c r="K30" s="13">
        <v>13787181</v>
      </c>
      <c r="L30" s="13">
        <v>24010251</v>
      </c>
      <c r="M30" s="13">
        <v>4784233</v>
      </c>
      <c r="N30" s="106"/>
      <c r="P30" s="91"/>
    </row>
    <row r="31" spans="1:16" x14ac:dyDescent="0.2">
      <c r="A31" s="189" t="s">
        <v>194</v>
      </c>
      <c r="B31" s="190"/>
      <c r="C31" s="190"/>
      <c r="D31" s="190"/>
      <c r="E31" s="190"/>
      <c r="F31" s="190"/>
      <c r="G31" s="190"/>
      <c r="H31" s="191"/>
      <c r="I31" s="4">
        <v>134</v>
      </c>
      <c r="J31" s="13">
        <v>0</v>
      </c>
      <c r="K31" s="13">
        <v>0</v>
      </c>
      <c r="L31" s="13">
        <v>0</v>
      </c>
      <c r="M31" s="13">
        <v>0</v>
      </c>
      <c r="N31" s="106"/>
    </row>
    <row r="32" spans="1:16" x14ac:dyDescent="0.2">
      <c r="A32" s="189" t="s">
        <v>195</v>
      </c>
      <c r="B32" s="190"/>
      <c r="C32" s="190"/>
      <c r="D32" s="190"/>
      <c r="E32" s="190"/>
      <c r="F32" s="190"/>
      <c r="G32" s="190"/>
      <c r="H32" s="191"/>
      <c r="I32" s="4">
        <v>135</v>
      </c>
      <c r="J32" s="13">
        <v>2660208</v>
      </c>
      <c r="K32" s="13">
        <v>-425773</v>
      </c>
      <c r="L32" s="13">
        <v>62728</v>
      </c>
      <c r="M32" s="13">
        <v>50898</v>
      </c>
      <c r="N32" s="106"/>
      <c r="P32" s="91"/>
    </row>
    <row r="33" spans="1:16" x14ac:dyDescent="0.2">
      <c r="A33" s="189" t="s">
        <v>196</v>
      </c>
      <c r="B33" s="190"/>
      <c r="C33" s="190"/>
      <c r="D33" s="190"/>
      <c r="E33" s="190"/>
      <c r="F33" s="190"/>
      <c r="G33" s="190"/>
      <c r="H33" s="191"/>
      <c r="I33" s="4">
        <v>136</v>
      </c>
      <c r="J33" s="13">
        <v>0</v>
      </c>
      <c r="K33" s="13">
        <v>0</v>
      </c>
      <c r="L33" s="13">
        <v>0</v>
      </c>
      <c r="M33" s="13">
        <v>0</v>
      </c>
      <c r="N33" s="106"/>
      <c r="P33" s="91"/>
    </row>
    <row r="34" spans="1:16" x14ac:dyDescent="0.2">
      <c r="A34" s="189" t="s">
        <v>197</v>
      </c>
      <c r="B34" s="190"/>
      <c r="C34" s="190"/>
      <c r="D34" s="190"/>
      <c r="E34" s="190"/>
      <c r="F34" s="190"/>
      <c r="G34" s="190"/>
      <c r="H34" s="191"/>
      <c r="I34" s="4">
        <v>137</v>
      </c>
      <c r="J34" s="12">
        <f>SUM(J35:J38)</f>
        <v>62039438</v>
      </c>
      <c r="K34" s="12">
        <f>SUM(K35:K38)</f>
        <v>32529508</v>
      </c>
      <c r="L34" s="12">
        <f>SUM(L35:L38)</f>
        <v>59849620</v>
      </c>
      <c r="M34" s="12">
        <f>SUM(M35:M38)</f>
        <v>25826780</v>
      </c>
      <c r="N34" s="106"/>
    </row>
    <row r="35" spans="1:16" x14ac:dyDescent="0.2">
      <c r="A35" s="189" t="s">
        <v>198</v>
      </c>
      <c r="B35" s="190"/>
      <c r="C35" s="190"/>
      <c r="D35" s="190"/>
      <c r="E35" s="190"/>
      <c r="F35" s="190"/>
      <c r="G35" s="190"/>
      <c r="H35" s="191"/>
      <c r="I35" s="4">
        <v>138</v>
      </c>
      <c r="J35" s="13">
        <v>0</v>
      </c>
      <c r="K35" s="13"/>
      <c r="L35" s="13">
        <v>0</v>
      </c>
      <c r="M35" s="13">
        <v>0</v>
      </c>
      <c r="N35" s="106"/>
    </row>
    <row r="36" spans="1:16" x14ac:dyDescent="0.2">
      <c r="A36" s="189" t="s">
        <v>199</v>
      </c>
      <c r="B36" s="190"/>
      <c r="C36" s="190"/>
      <c r="D36" s="190"/>
      <c r="E36" s="190"/>
      <c r="F36" s="190"/>
      <c r="G36" s="190"/>
      <c r="H36" s="191"/>
      <c r="I36" s="4">
        <v>139</v>
      </c>
      <c r="J36" s="13">
        <v>58215472</v>
      </c>
      <c r="K36" s="13">
        <v>32527006</v>
      </c>
      <c r="L36" s="13">
        <v>59626669</v>
      </c>
      <c r="M36" s="13">
        <v>25815334</v>
      </c>
      <c r="N36" s="106"/>
      <c r="P36" s="91"/>
    </row>
    <row r="37" spans="1:16" x14ac:dyDescent="0.2">
      <c r="A37" s="189" t="s">
        <v>200</v>
      </c>
      <c r="B37" s="190"/>
      <c r="C37" s="190"/>
      <c r="D37" s="190"/>
      <c r="E37" s="190"/>
      <c r="F37" s="190"/>
      <c r="G37" s="190"/>
      <c r="H37" s="191"/>
      <c r="I37" s="4">
        <v>140</v>
      </c>
      <c r="J37" s="13">
        <v>3823966</v>
      </c>
      <c r="K37" s="13">
        <v>2502</v>
      </c>
      <c r="L37" s="13">
        <v>222951</v>
      </c>
      <c r="M37" s="13">
        <v>11446</v>
      </c>
      <c r="N37" s="106"/>
      <c r="P37" s="91"/>
    </row>
    <row r="38" spans="1:16" x14ac:dyDescent="0.2">
      <c r="A38" s="189" t="s">
        <v>201</v>
      </c>
      <c r="B38" s="190"/>
      <c r="C38" s="190"/>
      <c r="D38" s="190"/>
      <c r="E38" s="190"/>
      <c r="F38" s="190"/>
      <c r="G38" s="190"/>
      <c r="H38" s="191"/>
      <c r="I38" s="4">
        <v>141</v>
      </c>
      <c r="J38" s="13">
        <v>0</v>
      </c>
      <c r="K38" s="13">
        <v>0</v>
      </c>
      <c r="L38" s="13">
        <v>0</v>
      </c>
      <c r="M38" s="13">
        <v>0</v>
      </c>
      <c r="N38" s="106"/>
    </row>
    <row r="39" spans="1:16" x14ac:dyDescent="0.2">
      <c r="A39" s="189" t="s">
        <v>202</v>
      </c>
      <c r="B39" s="190"/>
      <c r="C39" s="190"/>
      <c r="D39" s="190"/>
      <c r="E39" s="190"/>
      <c r="F39" s="190"/>
      <c r="G39" s="190"/>
      <c r="H39" s="191"/>
      <c r="I39" s="4">
        <v>142</v>
      </c>
      <c r="J39" s="13">
        <v>0</v>
      </c>
      <c r="K39" s="13">
        <v>0</v>
      </c>
      <c r="L39" s="13">
        <v>0</v>
      </c>
      <c r="M39" s="13">
        <v>0</v>
      </c>
      <c r="N39" s="106"/>
    </row>
    <row r="40" spans="1:16" x14ac:dyDescent="0.2">
      <c r="A40" s="189" t="s">
        <v>203</v>
      </c>
      <c r="B40" s="190"/>
      <c r="C40" s="190"/>
      <c r="D40" s="190"/>
      <c r="E40" s="190"/>
      <c r="F40" s="190"/>
      <c r="G40" s="190"/>
      <c r="H40" s="191"/>
      <c r="I40" s="4">
        <v>143</v>
      </c>
      <c r="J40" s="13">
        <v>0</v>
      </c>
      <c r="K40" s="13">
        <v>0</v>
      </c>
      <c r="L40" s="13">
        <v>0</v>
      </c>
      <c r="M40" s="13">
        <v>0</v>
      </c>
      <c r="N40" s="106"/>
    </row>
    <row r="41" spans="1:16" x14ac:dyDescent="0.2">
      <c r="A41" s="189" t="s">
        <v>204</v>
      </c>
      <c r="B41" s="190"/>
      <c r="C41" s="190"/>
      <c r="D41" s="190"/>
      <c r="E41" s="190"/>
      <c r="F41" s="190"/>
      <c r="G41" s="190"/>
      <c r="H41" s="191"/>
      <c r="I41" s="4">
        <v>144</v>
      </c>
      <c r="J41" s="13">
        <v>0</v>
      </c>
      <c r="K41" s="13">
        <v>0</v>
      </c>
      <c r="L41" s="13">
        <v>0</v>
      </c>
      <c r="M41" s="13">
        <v>0</v>
      </c>
      <c r="N41" s="106"/>
    </row>
    <row r="42" spans="1:16" x14ac:dyDescent="0.2">
      <c r="A42" s="189" t="s">
        <v>205</v>
      </c>
      <c r="B42" s="190"/>
      <c r="C42" s="190"/>
      <c r="D42" s="190"/>
      <c r="E42" s="190"/>
      <c r="F42" s="190"/>
      <c r="G42" s="190"/>
      <c r="H42" s="191"/>
      <c r="I42" s="4">
        <v>145</v>
      </c>
      <c r="J42" s="13">
        <v>0</v>
      </c>
      <c r="K42" s="13">
        <v>0</v>
      </c>
      <c r="L42" s="13">
        <v>0</v>
      </c>
      <c r="M42" s="13">
        <v>0</v>
      </c>
      <c r="N42" s="106"/>
    </row>
    <row r="43" spans="1:16" x14ac:dyDescent="0.2">
      <c r="A43" s="189" t="s">
        <v>206</v>
      </c>
      <c r="B43" s="190"/>
      <c r="C43" s="190"/>
      <c r="D43" s="190"/>
      <c r="E43" s="190"/>
      <c r="F43" s="190"/>
      <c r="G43" s="190"/>
      <c r="H43" s="191"/>
      <c r="I43" s="4">
        <v>146</v>
      </c>
      <c r="J43" s="12">
        <f>J8+J28+J39+J41</f>
        <v>1813863431</v>
      </c>
      <c r="K43" s="12">
        <f>K8+K28+K39+K41</f>
        <v>989248649</v>
      </c>
      <c r="L43" s="12">
        <f>L8+L28+L39+L41</f>
        <v>1798770429.9421301</v>
      </c>
      <c r="M43" s="12">
        <f>M8+M28+M39+M41</f>
        <v>948491366.94213009</v>
      </c>
      <c r="N43" s="106"/>
    </row>
    <row r="44" spans="1:16" x14ac:dyDescent="0.2">
      <c r="A44" s="189" t="s">
        <v>207</v>
      </c>
      <c r="B44" s="190"/>
      <c r="C44" s="190"/>
      <c r="D44" s="190"/>
      <c r="E44" s="190"/>
      <c r="F44" s="190"/>
      <c r="G44" s="190"/>
      <c r="H44" s="191"/>
      <c r="I44" s="4">
        <v>147</v>
      </c>
      <c r="J44" s="12">
        <f>J11+J34+J40+J42</f>
        <v>1746912924</v>
      </c>
      <c r="K44" s="12">
        <f>K11+K34+K40+K42</f>
        <v>948949344</v>
      </c>
      <c r="L44" s="12">
        <f>L11+L34+L40+L42</f>
        <v>1750482456.8293498</v>
      </c>
      <c r="M44" s="12">
        <f>M11+M34+M40+M42</f>
        <v>922527959.54958951</v>
      </c>
      <c r="N44" s="106"/>
    </row>
    <row r="45" spans="1:16" x14ac:dyDescent="0.2">
      <c r="A45" s="189" t="s">
        <v>208</v>
      </c>
      <c r="B45" s="190"/>
      <c r="C45" s="190"/>
      <c r="D45" s="190"/>
      <c r="E45" s="190"/>
      <c r="F45" s="190"/>
      <c r="G45" s="190"/>
      <c r="H45" s="191"/>
      <c r="I45" s="4">
        <v>148</v>
      </c>
      <c r="J45" s="12">
        <f>J43-J44</f>
        <v>66950507</v>
      </c>
      <c r="K45" s="12">
        <f>K43-K44</f>
        <v>40299305</v>
      </c>
      <c r="L45" s="12">
        <f>L43-L44</f>
        <v>48287973.112780333</v>
      </c>
      <c r="M45" s="12">
        <f>M43-M44</f>
        <v>25963407.392540574</v>
      </c>
      <c r="N45" s="106"/>
    </row>
    <row r="46" spans="1:16" x14ac:dyDescent="0.2">
      <c r="A46" s="208" t="s">
        <v>209</v>
      </c>
      <c r="B46" s="209"/>
      <c r="C46" s="209"/>
      <c r="D46" s="209"/>
      <c r="E46" s="209"/>
      <c r="F46" s="209"/>
      <c r="G46" s="209"/>
      <c r="H46" s="210"/>
      <c r="I46" s="4">
        <v>149</v>
      </c>
      <c r="J46" s="12">
        <f>IF(J43&gt;J44,J43-J44,0)</f>
        <v>66950507</v>
      </c>
      <c r="K46" s="12">
        <f>IF(K43&gt;K44,K43-K44,0)</f>
        <v>40299305</v>
      </c>
      <c r="L46" s="12">
        <f>IF(L43&gt;L44,L43-L44,0)</f>
        <v>48287973.112780333</v>
      </c>
      <c r="M46" s="12">
        <f>IF(M43&gt;M44,M43-M44,0)</f>
        <v>25963407.392540574</v>
      </c>
      <c r="N46" s="106"/>
    </row>
    <row r="47" spans="1:16" x14ac:dyDescent="0.2">
      <c r="A47" s="208" t="s">
        <v>210</v>
      </c>
      <c r="B47" s="209"/>
      <c r="C47" s="209"/>
      <c r="D47" s="209"/>
      <c r="E47" s="209"/>
      <c r="F47" s="209"/>
      <c r="G47" s="209"/>
      <c r="H47" s="210"/>
      <c r="I47" s="4">
        <v>150</v>
      </c>
      <c r="J47" s="12">
        <f>IF(J44&gt;J43,J44-J43,0)</f>
        <v>0</v>
      </c>
      <c r="K47" s="12">
        <f>IF(K44&gt;K43,K44-K43,0)</f>
        <v>0</v>
      </c>
      <c r="L47" s="12">
        <f>IF(L44&gt;L43,L44-L43,0)</f>
        <v>0</v>
      </c>
      <c r="M47" s="12">
        <f>IF(M44&gt;M43,M44-M43,0)</f>
        <v>0</v>
      </c>
      <c r="N47" s="106"/>
    </row>
    <row r="48" spans="1:16" x14ac:dyDescent="0.2">
      <c r="A48" s="189" t="s">
        <v>211</v>
      </c>
      <c r="B48" s="190"/>
      <c r="C48" s="190"/>
      <c r="D48" s="190"/>
      <c r="E48" s="190"/>
      <c r="F48" s="190"/>
      <c r="G48" s="190"/>
      <c r="H48" s="191"/>
      <c r="I48" s="4">
        <v>151</v>
      </c>
      <c r="J48" s="13">
        <v>11535549</v>
      </c>
      <c r="K48" s="13">
        <v>10728582</v>
      </c>
      <c r="L48" s="13">
        <v>10791077.15756</v>
      </c>
      <c r="M48" s="13">
        <v>6495500.1575600002</v>
      </c>
      <c r="N48" s="106"/>
    </row>
    <row r="49" spans="1:16" x14ac:dyDescent="0.2">
      <c r="A49" s="189" t="s">
        <v>212</v>
      </c>
      <c r="B49" s="190"/>
      <c r="C49" s="190"/>
      <c r="D49" s="190"/>
      <c r="E49" s="190"/>
      <c r="F49" s="190"/>
      <c r="G49" s="190"/>
      <c r="H49" s="191"/>
      <c r="I49" s="4">
        <v>152</v>
      </c>
      <c r="J49" s="12">
        <f>J45-J48</f>
        <v>55414958</v>
      </c>
      <c r="K49" s="12">
        <f>K45-K48</f>
        <v>29570723</v>
      </c>
      <c r="L49" s="12">
        <f>L45-L48</f>
        <v>37496895.955220334</v>
      </c>
      <c r="M49" s="12">
        <f>M45-M48</f>
        <v>19467907.234980576</v>
      </c>
      <c r="N49" s="106"/>
    </row>
    <row r="50" spans="1:16" x14ac:dyDescent="0.2">
      <c r="A50" s="208" t="s">
        <v>213</v>
      </c>
      <c r="B50" s="209"/>
      <c r="C50" s="209"/>
      <c r="D50" s="209"/>
      <c r="E50" s="209"/>
      <c r="F50" s="209"/>
      <c r="G50" s="209"/>
      <c r="H50" s="210"/>
      <c r="I50" s="4">
        <v>153</v>
      </c>
      <c r="J50" s="12">
        <f>IF(J49&gt;0,J49,0)</f>
        <v>55414958</v>
      </c>
      <c r="K50" s="12">
        <f>IF(K49&gt;0,K49,0)</f>
        <v>29570723</v>
      </c>
      <c r="L50" s="12">
        <f>IF(L49&gt;0,L49,0)</f>
        <v>37496895.955220334</v>
      </c>
      <c r="M50" s="12">
        <f>IF(M49&gt;0,M49,0)</f>
        <v>19467907.234980576</v>
      </c>
      <c r="N50" s="106"/>
    </row>
    <row r="51" spans="1:16" x14ac:dyDescent="0.2">
      <c r="A51" s="244" t="s">
        <v>214</v>
      </c>
      <c r="B51" s="245"/>
      <c r="C51" s="245"/>
      <c r="D51" s="245"/>
      <c r="E51" s="245"/>
      <c r="F51" s="245"/>
      <c r="G51" s="245"/>
      <c r="H51" s="246"/>
      <c r="I51" s="5">
        <v>154</v>
      </c>
      <c r="J51" s="15">
        <f>IF(J49&lt;0,-J49,0)</f>
        <v>0</v>
      </c>
      <c r="K51" s="15">
        <f>IF(K49&lt;0,-K49,0)</f>
        <v>0</v>
      </c>
      <c r="L51" s="15">
        <f>IF(L49&lt;0,-L49,0)</f>
        <v>0</v>
      </c>
      <c r="M51" s="15">
        <f>IF(M49&lt;0,-M49,0)</f>
        <v>0</v>
      </c>
      <c r="N51" s="106"/>
    </row>
    <row r="52" spans="1:16" ht="12.75" customHeight="1" x14ac:dyDescent="0.2">
      <c r="A52" s="197" t="s">
        <v>215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06"/>
    </row>
    <row r="53" spans="1:16" ht="12.75" customHeight="1" x14ac:dyDescent="0.2">
      <c r="A53" s="201" t="s">
        <v>216</v>
      </c>
      <c r="B53" s="202"/>
      <c r="C53" s="202"/>
      <c r="D53" s="202"/>
      <c r="E53" s="202"/>
      <c r="F53" s="202"/>
      <c r="G53" s="202"/>
      <c r="H53" s="202"/>
      <c r="I53" s="107"/>
      <c r="J53" s="107"/>
      <c r="K53" s="107"/>
      <c r="L53" s="107"/>
      <c r="M53" s="126"/>
      <c r="N53" s="106"/>
    </row>
    <row r="54" spans="1:16" x14ac:dyDescent="0.2">
      <c r="A54" s="247" t="s">
        <v>217</v>
      </c>
      <c r="B54" s="248"/>
      <c r="C54" s="248"/>
      <c r="D54" s="248"/>
      <c r="E54" s="248"/>
      <c r="F54" s="248"/>
      <c r="G54" s="248"/>
      <c r="H54" s="249"/>
      <c r="I54" s="4">
        <v>155</v>
      </c>
      <c r="J54" s="13">
        <v>55566875</v>
      </c>
      <c r="K54" s="13">
        <v>29749657</v>
      </c>
      <c r="L54" s="13">
        <v>39104898.955220334</v>
      </c>
      <c r="M54" s="13">
        <v>20364910.234980736</v>
      </c>
      <c r="N54" s="106"/>
    </row>
    <row r="55" spans="1:16" x14ac:dyDescent="0.2">
      <c r="A55" s="247" t="s">
        <v>218</v>
      </c>
      <c r="B55" s="248"/>
      <c r="C55" s="248"/>
      <c r="D55" s="248"/>
      <c r="E55" s="248"/>
      <c r="F55" s="248"/>
      <c r="G55" s="248"/>
      <c r="H55" s="249"/>
      <c r="I55" s="4">
        <v>156</v>
      </c>
      <c r="J55" s="14">
        <v>-151917</v>
      </c>
      <c r="K55" s="14">
        <v>-178934</v>
      </c>
      <c r="L55" s="14">
        <v>-1608003</v>
      </c>
      <c r="M55" s="14">
        <v>-897003</v>
      </c>
      <c r="N55" s="106"/>
      <c r="P55" s="91"/>
    </row>
    <row r="56" spans="1:16" ht="12.75" customHeight="1" x14ac:dyDescent="0.2">
      <c r="A56" s="197" t="s">
        <v>219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06"/>
    </row>
    <row r="57" spans="1:16" x14ac:dyDescent="0.2">
      <c r="A57" s="201" t="s">
        <v>220</v>
      </c>
      <c r="B57" s="202"/>
      <c r="C57" s="202"/>
      <c r="D57" s="202"/>
      <c r="E57" s="202"/>
      <c r="F57" s="202"/>
      <c r="G57" s="202"/>
      <c r="H57" s="216"/>
      <c r="I57" s="17">
        <v>157</v>
      </c>
      <c r="J57" s="11">
        <f>J49</f>
        <v>55414958</v>
      </c>
      <c r="K57" s="11">
        <f>K49</f>
        <v>29570723</v>
      </c>
      <c r="L57" s="11">
        <f>L49</f>
        <v>37496895.955220334</v>
      </c>
      <c r="M57" s="11">
        <f>M49</f>
        <v>19467907.234980576</v>
      </c>
      <c r="N57" s="106"/>
    </row>
    <row r="58" spans="1:16" x14ac:dyDescent="0.2">
      <c r="A58" s="189" t="s">
        <v>221</v>
      </c>
      <c r="B58" s="190"/>
      <c r="C58" s="190"/>
      <c r="D58" s="190"/>
      <c r="E58" s="190"/>
      <c r="F58" s="190"/>
      <c r="G58" s="190"/>
      <c r="H58" s="191"/>
      <c r="I58" s="4">
        <v>158</v>
      </c>
      <c r="J58" s="12">
        <f>SUM(J59:J65)</f>
        <v>-1072388</v>
      </c>
      <c r="K58" s="12">
        <f>SUM(K59:K65)</f>
        <v>-887288</v>
      </c>
      <c r="L58" s="12">
        <f>SUM(L59:L65)</f>
        <v>6036259</v>
      </c>
      <c r="M58" s="12">
        <f>SUM(M59:M65)</f>
        <v>-3797111</v>
      </c>
      <c r="N58" s="106"/>
    </row>
    <row r="59" spans="1:16" x14ac:dyDescent="0.2">
      <c r="A59" s="189" t="s">
        <v>222</v>
      </c>
      <c r="B59" s="190"/>
      <c r="C59" s="190"/>
      <c r="D59" s="190"/>
      <c r="E59" s="190"/>
      <c r="F59" s="190"/>
      <c r="G59" s="190"/>
      <c r="H59" s="191"/>
      <c r="I59" s="4">
        <v>159</v>
      </c>
      <c r="J59" s="13">
        <v>-1072388</v>
      </c>
      <c r="K59" s="13">
        <v>-887288</v>
      </c>
      <c r="L59" s="13">
        <v>6036259</v>
      </c>
      <c r="M59" s="13">
        <v>-3797111</v>
      </c>
      <c r="N59" s="106"/>
    </row>
    <row r="60" spans="1:16" x14ac:dyDescent="0.2">
      <c r="A60" s="189" t="s">
        <v>223</v>
      </c>
      <c r="B60" s="190"/>
      <c r="C60" s="190"/>
      <c r="D60" s="190"/>
      <c r="E60" s="190"/>
      <c r="F60" s="190"/>
      <c r="G60" s="190"/>
      <c r="H60" s="191"/>
      <c r="I60" s="4">
        <v>160</v>
      </c>
      <c r="J60" s="13"/>
      <c r="K60" s="13"/>
      <c r="L60" s="13"/>
      <c r="M60" s="13"/>
      <c r="N60" s="106"/>
    </row>
    <row r="61" spans="1:16" x14ac:dyDescent="0.2">
      <c r="A61" s="189" t="s">
        <v>224</v>
      </c>
      <c r="B61" s="190"/>
      <c r="C61" s="190"/>
      <c r="D61" s="190"/>
      <c r="E61" s="190"/>
      <c r="F61" s="190"/>
      <c r="G61" s="190"/>
      <c r="H61" s="191"/>
      <c r="I61" s="4">
        <v>161</v>
      </c>
      <c r="J61" s="13"/>
      <c r="K61" s="13"/>
      <c r="L61" s="13"/>
      <c r="M61" s="13"/>
      <c r="N61" s="106"/>
    </row>
    <row r="62" spans="1:16" x14ac:dyDescent="0.2">
      <c r="A62" s="189" t="s">
        <v>225</v>
      </c>
      <c r="B62" s="190"/>
      <c r="C62" s="190"/>
      <c r="D62" s="190"/>
      <c r="E62" s="190"/>
      <c r="F62" s="190"/>
      <c r="G62" s="190"/>
      <c r="H62" s="191"/>
      <c r="I62" s="4">
        <v>162</v>
      </c>
      <c r="J62" s="13"/>
      <c r="K62" s="13"/>
      <c r="L62" s="13"/>
      <c r="M62" s="13"/>
      <c r="N62" s="106"/>
    </row>
    <row r="63" spans="1:16" x14ac:dyDescent="0.2">
      <c r="A63" s="189" t="s">
        <v>226</v>
      </c>
      <c r="B63" s="190"/>
      <c r="C63" s="190"/>
      <c r="D63" s="190"/>
      <c r="E63" s="190"/>
      <c r="F63" s="190"/>
      <c r="G63" s="190"/>
      <c r="H63" s="191"/>
      <c r="I63" s="4">
        <v>163</v>
      </c>
      <c r="J63" s="13"/>
      <c r="K63" s="13"/>
      <c r="L63" s="13"/>
      <c r="M63" s="13"/>
      <c r="N63" s="106"/>
    </row>
    <row r="64" spans="1:16" x14ac:dyDescent="0.2">
      <c r="A64" s="189" t="s">
        <v>227</v>
      </c>
      <c r="B64" s="190"/>
      <c r="C64" s="190"/>
      <c r="D64" s="190"/>
      <c r="E64" s="190"/>
      <c r="F64" s="190"/>
      <c r="G64" s="190"/>
      <c r="H64" s="191"/>
      <c r="I64" s="4">
        <v>164</v>
      </c>
      <c r="J64" s="13"/>
      <c r="K64" s="13"/>
      <c r="L64" s="13"/>
      <c r="M64" s="13"/>
      <c r="N64" s="106"/>
    </row>
    <row r="65" spans="1:14" x14ac:dyDescent="0.2">
      <c r="A65" s="189" t="s">
        <v>228</v>
      </c>
      <c r="B65" s="190"/>
      <c r="C65" s="190"/>
      <c r="D65" s="190"/>
      <c r="E65" s="190"/>
      <c r="F65" s="190"/>
      <c r="G65" s="190"/>
      <c r="H65" s="191"/>
      <c r="I65" s="4">
        <v>165</v>
      </c>
      <c r="J65" s="13"/>
      <c r="K65" s="13"/>
      <c r="L65" s="13"/>
      <c r="M65" s="13"/>
      <c r="N65" s="106"/>
    </row>
    <row r="66" spans="1:14" x14ac:dyDescent="0.2">
      <c r="A66" s="189" t="s">
        <v>229</v>
      </c>
      <c r="B66" s="190"/>
      <c r="C66" s="190"/>
      <c r="D66" s="190"/>
      <c r="E66" s="190"/>
      <c r="F66" s="190"/>
      <c r="G66" s="190"/>
      <c r="H66" s="191"/>
      <c r="I66" s="4">
        <v>166</v>
      </c>
      <c r="J66" s="13"/>
      <c r="K66" s="13"/>
      <c r="L66" s="13"/>
      <c r="M66" s="13"/>
      <c r="N66" s="106"/>
    </row>
    <row r="67" spans="1:14" x14ac:dyDescent="0.2">
      <c r="A67" s="189" t="s">
        <v>230</v>
      </c>
      <c r="B67" s="190"/>
      <c r="C67" s="190"/>
      <c r="D67" s="190"/>
      <c r="E67" s="190"/>
      <c r="F67" s="190"/>
      <c r="G67" s="190"/>
      <c r="H67" s="191"/>
      <c r="I67" s="4">
        <v>167</v>
      </c>
      <c r="J67" s="12">
        <f>J58-J66</f>
        <v>-1072388</v>
      </c>
      <c r="K67" s="12">
        <f>K58-K66</f>
        <v>-887288</v>
      </c>
      <c r="L67" s="12">
        <f>L58-L66</f>
        <v>6036259</v>
      </c>
      <c r="M67" s="12">
        <f>M58-M66</f>
        <v>-3797111</v>
      </c>
      <c r="N67" s="106"/>
    </row>
    <row r="68" spans="1:14" x14ac:dyDescent="0.2">
      <c r="A68" s="189" t="s">
        <v>231</v>
      </c>
      <c r="B68" s="190"/>
      <c r="C68" s="190"/>
      <c r="D68" s="190"/>
      <c r="E68" s="190"/>
      <c r="F68" s="190"/>
      <c r="G68" s="190"/>
      <c r="H68" s="191"/>
      <c r="I68" s="4">
        <v>168</v>
      </c>
      <c r="J68" s="15">
        <f>J57+J67</f>
        <v>54342570</v>
      </c>
      <c r="K68" s="15">
        <f>K57+K67</f>
        <v>28683435</v>
      </c>
      <c r="L68" s="15">
        <f>L57+L67</f>
        <v>43533154.955220334</v>
      </c>
      <c r="M68" s="15">
        <f>M57+M67</f>
        <v>15670796.234980576</v>
      </c>
      <c r="N68" s="106"/>
    </row>
    <row r="69" spans="1:14" ht="12.75" customHeight="1" x14ac:dyDescent="0.2">
      <c r="A69" s="253" t="s">
        <v>232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106"/>
    </row>
    <row r="70" spans="1:14" ht="12.75" customHeight="1" x14ac:dyDescent="0.2">
      <c r="A70" s="242" t="s">
        <v>233</v>
      </c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106"/>
    </row>
    <row r="71" spans="1:14" x14ac:dyDescent="0.2">
      <c r="A71" s="247" t="s">
        <v>217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3">
        <f>J68-J72</f>
        <v>54518875</v>
      </c>
      <c r="K71" s="13">
        <f>K68-K72</f>
        <v>28881277</v>
      </c>
      <c r="L71" s="13">
        <f>L68-L72</f>
        <v>45182313.955220334</v>
      </c>
      <c r="M71" s="108">
        <f>M68-M72</f>
        <v>16558014.234980576</v>
      </c>
      <c r="N71" s="106"/>
    </row>
    <row r="72" spans="1:14" x14ac:dyDescent="0.2">
      <c r="A72" s="250" t="s">
        <v>218</v>
      </c>
      <c r="B72" s="251"/>
      <c r="C72" s="251"/>
      <c r="D72" s="251"/>
      <c r="E72" s="251"/>
      <c r="F72" s="251"/>
      <c r="G72" s="251"/>
      <c r="H72" s="252"/>
      <c r="I72" s="7">
        <v>170</v>
      </c>
      <c r="J72" s="14">
        <v>-176305</v>
      </c>
      <c r="K72" s="14">
        <v>-197842</v>
      </c>
      <c r="L72" s="109">
        <v>-1649159</v>
      </c>
      <c r="M72" s="109">
        <v>-887218</v>
      </c>
      <c r="N72" s="106"/>
    </row>
    <row r="73" spans="1:14" x14ac:dyDescent="0.2">
      <c r="M73" s="90"/>
    </row>
    <row r="75" spans="1:14" x14ac:dyDescent="0.2">
      <c r="L75" s="90"/>
    </row>
  </sheetData>
  <mergeCells count="73">
    <mergeCell ref="A71:H71"/>
    <mergeCell ref="A61:H61"/>
    <mergeCell ref="A62:H62"/>
    <mergeCell ref="A63:H63"/>
    <mergeCell ref="A64:H64"/>
    <mergeCell ref="A72:H72"/>
    <mergeCell ref="A66:H66"/>
    <mergeCell ref="A67:H67"/>
    <mergeCell ref="A68:H68"/>
    <mergeCell ref="A69:M69"/>
    <mergeCell ref="A70:M70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:M1"/>
    <mergeCell ref="A2:M2"/>
    <mergeCell ref="A4:M4"/>
    <mergeCell ref="A5:H5"/>
    <mergeCell ref="J5:K5"/>
    <mergeCell ref="L5:M5"/>
  </mergeCells>
  <dataValidations disablePrompts="1" count="1">
    <dataValidation type="whole" operator="notEqual" allowBlank="1" showInputMessage="1" showErrorMessage="1" errorTitle="Pogrešan unos" error="Mogu se unijeti samo cjelobrojne pozitivne ili negativne vrijednosti." sqref="L12:M12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3"/>
  <sheetViews>
    <sheetView showGridLines="0" zoomScaleNormal="100" zoomScaleSheetLayoutView="100" workbookViewId="0">
      <selection activeCell="N9" sqref="N9"/>
    </sheetView>
  </sheetViews>
  <sheetFormatPr defaultRowHeight="12.75" x14ac:dyDescent="0.2"/>
  <cols>
    <col min="3" max="3" width="5" customWidth="1"/>
    <col min="7" max="7" width="3.5703125" customWidth="1"/>
    <col min="8" max="8" width="9" customWidth="1"/>
    <col min="9" max="9" width="6.5703125" customWidth="1"/>
    <col min="10" max="10" width="10.42578125" style="82" customWidth="1"/>
    <col min="11" max="11" width="9.7109375" style="82" customWidth="1"/>
    <col min="12" max="12" width="10.7109375" bestFit="1" customWidth="1"/>
    <col min="16" max="16" width="10" bestFit="1" customWidth="1"/>
  </cols>
  <sheetData>
    <row r="1" spans="1:16" x14ac:dyDescent="0.2">
      <c r="A1" s="259" t="s">
        <v>234</v>
      </c>
      <c r="B1" s="260"/>
      <c r="C1" s="260"/>
      <c r="D1" s="260"/>
      <c r="E1" s="260"/>
      <c r="F1" s="260"/>
      <c r="G1" s="260"/>
      <c r="H1" s="260"/>
      <c r="I1" s="260"/>
      <c r="J1" s="261"/>
      <c r="K1" s="219"/>
    </row>
    <row r="2" spans="1:16" x14ac:dyDescent="0.2">
      <c r="A2" s="263" t="s">
        <v>322</v>
      </c>
      <c r="B2" s="264"/>
      <c r="C2" s="264"/>
      <c r="D2" s="264"/>
      <c r="E2" s="264"/>
      <c r="F2" s="264"/>
      <c r="G2" s="264"/>
      <c r="H2" s="264"/>
      <c r="I2" s="264"/>
      <c r="J2" s="261"/>
      <c r="K2" s="262"/>
    </row>
    <row r="3" spans="1:16" x14ac:dyDescent="0.2">
      <c r="A3" s="114"/>
      <c r="B3" s="115"/>
      <c r="C3" s="115"/>
      <c r="D3" s="115"/>
      <c r="E3" s="115"/>
      <c r="F3" s="115"/>
      <c r="G3" s="115"/>
      <c r="H3" s="115"/>
      <c r="I3" s="115"/>
      <c r="J3" s="125"/>
      <c r="K3" s="113"/>
    </row>
    <row r="4" spans="1:16" x14ac:dyDescent="0.2">
      <c r="A4" s="223" t="s">
        <v>235</v>
      </c>
      <c r="B4" s="224"/>
      <c r="C4" s="224"/>
      <c r="D4" s="224"/>
      <c r="E4" s="224"/>
      <c r="F4" s="224"/>
      <c r="G4" s="224"/>
      <c r="H4" s="224"/>
      <c r="I4" s="224"/>
      <c r="J4" s="224"/>
      <c r="K4" s="225"/>
    </row>
    <row r="5" spans="1:16" ht="24.75" thickBot="1" x14ac:dyDescent="0.25">
      <c r="A5" s="265" t="s">
        <v>64</v>
      </c>
      <c r="B5" s="265"/>
      <c r="C5" s="265"/>
      <c r="D5" s="265"/>
      <c r="E5" s="265"/>
      <c r="F5" s="265"/>
      <c r="G5" s="265"/>
      <c r="H5" s="265"/>
      <c r="I5" s="72" t="s">
        <v>65</v>
      </c>
      <c r="J5" s="73" t="s">
        <v>172</v>
      </c>
      <c r="K5" s="73" t="s">
        <v>173</v>
      </c>
    </row>
    <row r="6" spans="1:16" x14ac:dyDescent="0.2">
      <c r="A6" s="266">
        <v>1</v>
      </c>
      <c r="B6" s="266"/>
      <c r="C6" s="266"/>
      <c r="D6" s="266"/>
      <c r="E6" s="266"/>
      <c r="F6" s="266"/>
      <c r="G6" s="266"/>
      <c r="H6" s="266"/>
      <c r="I6" s="74">
        <v>2</v>
      </c>
      <c r="J6" s="75" t="s">
        <v>3</v>
      </c>
      <c r="K6" s="75" t="s">
        <v>4</v>
      </c>
    </row>
    <row r="7" spans="1:16" x14ac:dyDescent="0.2">
      <c r="A7" s="255" t="s">
        <v>236</v>
      </c>
      <c r="B7" s="256"/>
      <c r="C7" s="256"/>
      <c r="D7" s="256"/>
      <c r="E7" s="256"/>
      <c r="F7" s="256"/>
      <c r="G7" s="256"/>
      <c r="H7" s="256"/>
      <c r="I7" s="257"/>
      <c r="J7" s="257"/>
      <c r="K7" s="258"/>
      <c r="P7" s="92"/>
    </row>
    <row r="8" spans="1:16" x14ac:dyDescent="0.2">
      <c r="A8" s="186" t="s">
        <v>237</v>
      </c>
      <c r="B8" s="187"/>
      <c r="C8" s="187"/>
      <c r="D8" s="187"/>
      <c r="E8" s="187"/>
      <c r="F8" s="187"/>
      <c r="G8" s="187"/>
      <c r="H8" s="187"/>
      <c r="I8" s="4">
        <v>1</v>
      </c>
      <c r="J8" s="8">
        <v>66950507</v>
      </c>
      <c r="K8" s="13">
        <v>48287973.112780333</v>
      </c>
      <c r="P8" s="92"/>
    </row>
    <row r="9" spans="1:16" x14ac:dyDescent="0.2">
      <c r="A9" s="186" t="s">
        <v>238</v>
      </c>
      <c r="B9" s="187"/>
      <c r="C9" s="187"/>
      <c r="D9" s="187"/>
      <c r="E9" s="187"/>
      <c r="F9" s="187"/>
      <c r="G9" s="187"/>
      <c r="H9" s="187"/>
      <c r="I9" s="4">
        <v>2</v>
      </c>
      <c r="J9" s="8">
        <v>78881546</v>
      </c>
      <c r="K9" s="13">
        <v>76557959.873016194</v>
      </c>
      <c r="P9" s="92"/>
    </row>
    <row r="10" spans="1:16" x14ac:dyDescent="0.2">
      <c r="A10" s="186" t="s">
        <v>239</v>
      </c>
      <c r="B10" s="187"/>
      <c r="C10" s="187"/>
      <c r="D10" s="187"/>
      <c r="E10" s="187"/>
      <c r="F10" s="187"/>
      <c r="G10" s="187"/>
      <c r="H10" s="187"/>
      <c r="I10" s="4">
        <v>3</v>
      </c>
      <c r="J10" s="8">
        <v>34656749.610495903</v>
      </c>
      <c r="K10" s="13">
        <v>54653202.510062002</v>
      </c>
    </row>
    <row r="11" spans="1:16" x14ac:dyDescent="0.2">
      <c r="A11" s="186" t="s">
        <v>240</v>
      </c>
      <c r="B11" s="187"/>
      <c r="C11" s="187"/>
      <c r="D11" s="187"/>
      <c r="E11" s="187"/>
      <c r="F11" s="187"/>
      <c r="G11" s="187"/>
      <c r="H11" s="187"/>
      <c r="I11" s="4">
        <v>4</v>
      </c>
      <c r="J11" s="8"/>
      <c r="K11" s="13"/>
    </row>
    <row r="12" spans="1:16" x14ac:dyDescent="0.2">
      <c r="A12" s="186" t="s">
        <v>241</v>
      </c>
      <c r="B12" s="187"/>
      <c r="C12" s="187"/>
      <c r="D12" s="187"/>
      <c r="E12" s="187"/>
      <c r="F12" s="187"/>
      <c r="G12" s="187"/>
      <c r="H12" s="187"/>
      <c r="I12" s="4">
        <v>5</v>
      </c>
      <c r="J12" s="8"/>
      <c r="K12" s="13">
        <v>13098200.301856</v>
      </c>
    </row>
    <row r="13" spans="1:16" x14ac:dyDescent="0.2">
      <c r="A13" s="186" t="s">
        <v>242</v>
      </c>
      <c r="B13" s="187"/>
      <c r="C13" s="187"/>
      <c r="D13" s="187"/>
      <c r="E13" s="187"/>
      <c r="F13" s="187"/>
      <c r="G13" s="187"/>
      <c r="H13" s="187"/>
      <c r="I13" s="4">
        <v>6</v>
      </c>
      <c r="J13" s="8">
        <v>8637900</v>
      </c>
      <c r="K13" s="13">
        <v>3074000</v>
      </c>
    </row>
    <row r="14" spans="1:16" x14ac:dyDescent="0.2">
      <c r="A14" s="189" t="s">
        <v>243</v>
      </c>
      <c r="B14" s="190"/>
      <c r="C14" s="190"/>
      <c r="D14" s="190"/>
      <c r="E14" s="190"/>
      <c r="F14" s="190"/>
      <c r="G14" s="190"/>
      <c r="H14" s="190"/>
      <c r="I14" s="4">
        <v>7</v>
      </c>
      <c r="J14" s="9">
        <f>SUM(J8:J13)</f>
        <v>189126702.6104959</v>
      </c>
      <c r="K14" s="12">
        <f>SUM(K8:K13)</f>
        <v>195671335.79771453</v>
      </c>
    </row>
    <row r="15" spans="1:16" x14ac:dyDescent="0.2">
      <c r="A15" s="186" t="s">
        <v>244</v>
      </c>
      <c r="B15" s="187"/>
      <c r="C15" s="187"/>
      <c r="D15" s="187"/>
      <c r="E15" s="187"/>
      <c r="F15" s="187"/>
      <c r="G15" s="187"/>
      <c r="H15" s="187"/>
      <c r="I15" s="4">
        <v>8</v>
      </c>
      <c r="J15" s="8"/>
      <c r="K15" s="13"/>
    </row>
    <row r="16" spans="1:16" x14ac:dyDescent="0.2">
      <c r="A16" s="186" t="s">
        <v>245</v>
      </c>
      <c r="B16" s="187"/>
      <c r="C16" s="187"/>
      <c r="D16" s="187"/>
      <c r="E16" s="187"/>
      <c r="F16" s="187"/>
      <c r="G16" s="187"/>
      <c r="H16" s="187"/>
      <c r="I16" s="4">
        <v>9</v>
      </c>
      <c r="J16" s="8">
        <v>28890963</v>
      </c>
      <c r="K16" s="13">
        <v>42090327.763080999</v>
      </c>
    </row>
    <row r="17" spans="1:12" x14ac:dyDescent="0.2">
      <c r="A17" s="186" t="s">
        <v>246</v>
      </c>
      <c r="B17" s="187"/>
      <c r="C17" s="187"/>
      <c r="D17" s="187"/>
      <c r="E17" s="187"/>
      <c r="F17" s="187"/>
      <c r="G17" s="187"/>
      <c r="H17" s="187"/>
      <c r="I17" s="4">
        <v>10</v>
      </c>
      <c r="J17" s="8">
        <v>10003975</v>
      </c>
      <c r="K17" s="13"/>
    </row>
    <row r="18" spans="1:12" x14ac:dyDescent="0.2">
      <c r="A18" s="186" t="s">
        <v>247</v>
      </c>
      <c r="B18" s="187"/>
      <c r="C18" s="187"/>
      <c r="D18" s="187"/>
      <c r="E18" s="187"/>
      <c r="F18" s="187"/>
      <c r="G18" s="187"/>
      <c r="H18" s="187"/>
      <c r="I18" s="4">
        <v>11</v>
      </c>
      <c r="J18" s="8">
        <v>46932007.610495895</v>
      </c>
      <c r="K18" s="13">
        <v>44315226</v>
      </c>
    </row>
    <row r="19" spans="1:12" x14ac:dyDescent="0.2">
      <c r="A19" s="189" t="s">
        <v>248</v>
      </c>
      <c r="B19" s="190"/>
      <c r="C19" s="190"/>
      <c r="D19" s="190"/>
      <c r="E19" s="190"/>
      <c r="F19" s="190"/>
      <c r="G19" s="190"/>
      <c r="H19" s="190"/>
      <c r="I19" s="4">
        <v>12</v>
      </c>
      <c r="J19" s="9">
        <f>SUM(J15:J18)</f>
        <v>85826945.610495895</v>
      </c>
      <c r="K19" s="12">
        <f>SUM(K15:K18)</f>
        <v>86405553.763080999</v>
      </c>
      <c r="L19" s="91"/>
    </row>
    <row r="20" spans="1:12" x14ac:dyDescent="0.2">
      <c r="A20" s="189" t="s">
        <v>249</v>
      </c>
      <c r="B20" s="190"/>
      <c r="C20" s="190"/>
      <c r="D20" s="190"/>
      <c r="E20" s="190"/>
      <c r="F20" s="190"/>
      <c r="G20" s="190"/>
      <c r="H20" s="190"/>
      <c r="I20" s="4">
        <v>13</v>
      </c>
      <c r="J20" s="9">
        <f>IF(J14&gt;J19,J14-J19,0)</f>
        <v>103299757</v>
      </c>
      <c r="K20" s="12">
        <f>IF(K14&gt;K19,K14-K19,0)</f>
        <v>109265782.03463353</v>
      </c>
    </row>
    <row r="21" spans="1:12" x14ac:dyDescent="0.2">
      <c r="A21" s="189" t="s">
        <v>250</v>
      </c>
      <c r="B21" s="190"/>
      <c r="C21" s="190"/>
      <c r="D21" s="190"/>
      <c r="E21" s="190"/>
      <c r="F21" s="190"/>
      <c r="G21" s="190"/>
      <c r="H21" s="190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55" t="s">
        <v>251</v>
      </c>
      <c r="B22" s="256"/>
      <c r="C22" s="256"/>
      <c r="D22" s="256"/>
      <c r="E22" s="256"/>
      <c r="F22" s="256"/>
      <c r="G22" s="256"/>
      <c r="H22" s="256"/>
      <c r="I22" s="257"/>
      <c r="J22" s="257"/>
      <c r="K22" s="258"/>
    </row>
    <row r="23" spans="1:12" x14ac:dyDescent="0.2">
      <c r="A23" s="186" t="s">
        <v>252</v>
      </c>
      <c r="B23" s="187"/>
      <c r="C23" s="187"/>
      <c r="D23" s="187"/>
      <c r="E23" s="187"/>
      <c r="F23" s="187"/>
      <c r="G23" s="187"/>
      <c r="H23" s="187"/>
      <c r="I23" s="4">
        <v>15</v>
      </c>
      <c r="J23" s="8">
        <v>777000</v>
      </c>
      <c r="K23" s="13">
        <v>765000</v>
      </c>
    </row>
    <row r="24" spans="1:12" x14ac:dyDescent="0.2">
      <c r="A24" s="186" t="s">
        <v>253</v>
      </c>
      <c r="B24" s="187"/>
      <c r="C24" s="187"/>
      <c r="D24" s="187"/>
      <c r="E24" s="187"/>
      <c r="F24" s="187"/>
      <c r="G24" s="187"/>
      <c r="H24" s="187"/>
      <c r="I24" s="4">
        <v>16</v>
      </c>
      <c r="J24" s="8">
        <v>65745000</v>
      </c>
      <c r="K24" s="13">
        <v>57008000</v>
      </c>
    </row>
    <row r="25" spans="1:12" x14ac:dyDescent="0.2">
      <c r="A25" s="186" t="s">
        <v>254</v>
      </c>
      <c r="B25" s="187"/>
      <c r="C25" s="187"/>
      <c r="D25" s="187"/>
      <c r="E25" s="187"/>
      <c r="F25" s="187"/>
      <c r="G25" s="187"/>
      <c r="H25" s="187"/>
      <c r="I25" s="4">
        <v>17</v>
      </c>
      <c r="J25" s="8">
        <v>3315000</v>
      </c>
      <c r="K25" s="13">
        <v>3492000</v>
      </c>
    </row>
    <row r="26" spans="1:12" x14ac:dyDescent="0.2">
      <c r="A26" s="186" t="s">
        <v>255</v>
      </c>
      <c r="B26" s="187"/>
      <c r="C26" s="187"/>
      <c r="D26" s="187"/>
      <c r="E26" s="187"/>
      <c r="F26" s="187"/>
      <c r="G26" s="187"/>
      <c r="H26" s="187"/>
      <c r="I26" s="4">
        <v>18</v>
      </c>
      <c r="J26" s="8"/>
      <c r="K26" s="13"/>
    </row>
    <row r="27" spans="1:12" x14ac:dyDescent="0.2">
      <c r="A27" s="186" t="s">
        <v>256</v>
      </c>
      <c r="B27" s="187"/>
      <c r="C27" s="187"/>
      <c r="D27" s="187"/>
      <c r="E27" s="187"/>
      <c r="F27" s="187"/>
      <c r="G27" s="187"/>
      <c r="H27" s="187"/>
      <c r="I27" s="4">
        <v>19</v>
      </c>
      <c r="J27" s="8">
        <v>2319000</v>
      </c>
      <c r="K27" s="13">
        <v>1616000</v>
      </c>
    </row>
    <row r="28" spans="1:12" x14ac:dyDescent="0.2">
      <c r="A28" s="189" t="s">
        <v>257</v>
      </c>
      <c r="B28" s="190"/>
      <c r="C28" s="190"/>
      <c r="D28" s="190"/>
      <c r="E28" s="190"/>
      <c r="F28" s="190"/>
      <c r="G28" s="190"/>
      <c r="H28" s="190"/>
      <c r="I28" s="4">
        <v>20</v>
      </c>
      <c r="J28" s="9">
        <f>SUM(J23:J27)</f>
        <v>72156000</v>
      </c>
      <c r="K28" s="12">
        <f>SUM(K23:K27)</f>
        <v>62881000</v>
      </c>
    </row>
    <row r="29" spans="1:12" x14ac:dyDescent="0.2">
      <c r="A29" s="186" t="s">
        <v>258</v>
      </c>
      <c r="B29" s="187"/>
      <c r="C29" s="187"/>
      <c r="D29" s="187"/>
      <c r="E29" s="187"/>
      <c r="F29" s="187"/>
      <c r="G29" s="187"/>
      <c r="H29" s="187"/>
      <c r="I29" s="4">
        <v>21</v>
      </c>
      <c r="J29" s="8">
        <v>34851000</v>
      </c>
      <c r="K29" s="13">
        <v>47069000</v>
      </c>
    </row>
    <row r="30" spans="1:12" x14ac:dyDescent="0.2">
      <c r="A30" s="186" t="s">
        <v>259</v>
      </c>
      <c r="B30" s="187"/>
      <c r="C30" s="187"/>
      <c r="D30" s="187"/>
      <c r="E30" s="187"/>
      <c r="F30" s="187"/>
      <c r="G30" s="187"/>
      <c r="H30" s="187"/>
      <c r="I30" s="4">
        <v>22</v>
      </c>
      <c r="J30" s="8">
        <v>54541000</v>
      </c>
      <c r="K30" s="13">
        <v>58508000</v>
      </c>
    </row>
    <row r="31" spans="1:12" x14ac:dyDescent="0.2">
      <c r="A31" s="186" t="s">
        <v>260</v>
      </c>
      <c r="B31" s="187"/>
      <c r="C31" s="187"/>
      <c r="D31" s="187"/>
      <c r="E31" s="187"/>
      <c r="F31" s="187"/>
      <c r="G31" s="187"/>
      <c r="H31" s="187"/>
      <c r="I31" s="4">
        <v>23</v>
      </c>
      <c r="J31" s="8">
        <v>224872</v>
      </c>
      <c r="K31" s="13">
        <v>53100</v>
      </c>
    </row>
    <row r="32" spans="1:12" x14ac:dyDescent="0.2">
      <c r="A32" s="189" t="s">
        <v>261</v>
      </c>
      <c r="B32" s="190"/>
      <c r="C32" s="190"/>
      <c r="D32" s="190"/>
      <c r="E32" s="190"/>
      <c r="F32" s="190"/>
      <c r="G32" s="190"/>
      <c r="H32" s="190"/>
      <c r="I32" s="4">
        <v>24</v>
      </c>
      <c r="J32" s="9">
        <f>SUM(J29:J31)</f>
        <v>89616872</v>
      </c>
      <c r="K32" s="12">
        <f>SUM(K29:K31)</f>
        <v>105630100</v>
      </c>
    </row>
    <row r="33" spans="1:11" x14ac:dyDescent="0.2">
      <c r="A33" s="189" t="s">
        <v>262</v>
      </c>
      <c r="B33" s="190"/>
      <c r="C33" s="190"/>
      <c r="D33" s="190"/>
      <c r="E33" s="190"/>
      <c r="F33" s="190"/>
      <c r="G33" s="190"/>
      <c r="H33" s="190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89" t="s">
        <v>263</v>
      </c>
      <c r="B34" s="190"/>
      <c r="C34" s="190"/>
      <c r="D34" s="190"/>
      <c r="E34" s="190"/>
      <c r="F34" s="190"/>
      <c r="G34" s="190"/>
      <c r="H34" s="190"/>
      <c r="I34" s="4">
        <v>26</v>
      </c>
      <c r="J34" s="9">
        <f>IF(J32&gt;J28,J32-J28,0)</f>
        <v>17460872</v>
      </c>
      <c r="K34" s="12">
        <f>IF(K32&gt;K28,K32-K28,0)</f>
        <v>42749100</v>
      </c>
    </row>
    <row r="35" spans="1:11" x14ac:dyDescent="0.2">
      <c r="A35" s="255" t="s">
        <v>264</v>
      </c>
      <c r="B35" s="256"/>
      <c r="C35" s="256"/>
      <c r="D35" s="256"/>
      <c r="E35" s="256"/>
      <c r="F35" s="256"/>
      <c r="G35" s="256"/>
      <c r="H35" s="256"/>
      <c r="I35" s="257"/>
      <c r="J35" s="257"/>
      <c r="K35" s="258"/>
    </row>
    <row r="36" spans="1:11" x14ac:dyDescent="0.2">
      <c r="A36" s="186" t="s">
        <v>265</v>
      </c>
      <c r="B36" s="187"/>
      <c r="C36" s="187"/>
      <c r="D36" s="187"/>
      <c r="E36" s="187"/>
      <c r="F36" s="187"/>
      <c r="G36" s="187"/>
      <c r="H36" s="187"/>
      <c r="I36" s="4">
        <v>27</v>
      </c>
      <c r="J36" s="8"/>
      <c r="K36" s="13"/>
    </row>
    <row r="37" spans="1:11" x14ac:dyDescent="0.2">
      <c r="A37" s="186" t="s">
        <v>266</v>
      </c>
      <c r="B37" s="187"/>
      <c r="C37" s="187"/>
      <c r="D37" s="187"/>
      <c r="E37" s="187"/>
      <c r="F37" s="187"/>
      <c r="G37" s="187"/>
      <c r="H37" s="187"/>
      <c r="I37" s="4">
        <v>28</v>
      </c>
      <c r="J37" s="8">
        <v>596913000</v>
      </c>
      <c r="K37" s="13">
        <v>86466000</v>
      </c>
    </row>
    <row r="38" spans="1:11" x14ac:dyDescent="0.2">
      <c r="A38" s="186" t="s">
        <v>267</v>
      </c>
      <c r="B38" s="187"/>
      <c r="C38" s="187"/>
      <c r="D38" s="187"/>
      <c r="E38" s="187"/>
      <c r="F38" s="187"/>
      <c r="G38" s="187"/>
      <c r="H38" s="187"/>
      <c r="I38" s="4">
        <v>29</v>
      </c>
      <c r="J38" s="8"/>
      <c r="K38" s="13"/>
    </row>
    <row r="39" spans="1:11" x14ac:dyDescent="0.2">
      <c r="A39" s="189" t="s">
        <v>268</v>
      </c>
      <c r="B39" s="190"/>
      <c r="C39" s="190"/>
      <c r="D39" s="190"/>
      <c r="E39" s="190"/>
      <c r="F39" s="190"/>
      <c r="G39" s="190"/>
      <c r="H39" s="190"/>
      <c r="I39" s="4">
        <v>30</v>
      </c>
      <c r="J39" s="9">
        <f>SUM(J36:J38)</f>
        <v>596913000</v>
      </c>
      <c r="K39" s="12">
        <f>SUM(K36:K38)</f>
        <v>86466000</v>
      </c>
    </row>
    <row r="40" spans="1:11" x14ac:dyDescent="0.2">
      <c r="A40" s="186" t="s">
        <v>269</v>
      </c>
      <c r="B40" s="187"/>
      <c r="C40" s="187"/>
      <c r="D40" s="187"/>
      <c r="E40" s="187"/>
      <c r="F40" s="187"/>
      <c r="G40" s="187"/>
      <c r="H40" s="187"/>
      <c r="I40" s="4">
        <v>31</v>
      </c>
      <c r="J40" s="8">
        <v>696993000</v>
      </c>
      <c r="K40" s="13">
        <v>177062000</v>
      </c>
    </row>
    <row r="41" spans="1:11" x14ac:dyDescent="0.2">
      <c r="A41" s="186" t="s">
        <v>270</v>
      </c>
      <c r="B41" s="187"/>
      <c r="C41" s="187"/>
      <c r="D41" s="187"/>
      <c r="E41" s="187"/>
      <c r="F41" s="187"/>
      <c r="G41" s="187"/>
      <c r="H41" s="187"/>
      <c r="I41" s="4">
        <v>32</v>
      </c>
      <c r="J41" s="8"/>
      <c r="K41" s="13"/>
    </row>
    <row r="42" spans="1:11" x14ac:dyDescent="0.2">
      <c r="A42" s="186" t="s">
        <v>271</v>
      </c>
      <c r="B42" s="187"/>
      <c r="C42" s="187"/>
      <c r="D42" s="187"/>
      <c r="E42" s="187"/>
      <c r="F42" s="187"/>
      <c r="G42" s="187"/>
      <c r="H42" s="187"/>
      <c r="I42" s="4">
        <v>33</v>
      </c>
      <c r="J42" s="8">
        <v>2042000</v>
      </c>
      <c r="K42" s="13">
        <v>1789000</v>
      </c>
    </row>
    <row r="43" spans="1:11" x14ac:dyDescent="0.2">
      <c r="A43" s="186" t="s">
        <v>272</v>
      </c>
      <c r="B43" s="187"/>
      <c r="C43" s="187"/>
      <c r="D43" s="187"/>
      <c r="E43" s="187"/>
      <c r="F43" s="187"/>
      <c r="G43" s="187"/>
      <c r="H43" s="187"/>
      <c r="I43" s="4">
        <v>34</v>
      </c>
      <c r="J43" s="8"/>
      <c r="K43" s="13"/>
    </row>
    <row r="44" spans="1:11" x14ac:dyDescent="0.2">
      <c r="A44" s="186" t="s">
        <v>273</v>
      </c>
      <c r="B44" s="187"/>
      <c r="C44" s="187"/>
      <c r="D44" s="187"/>
      <c r="E44" s="187"/>
      <c r="F44" s="187"/>
      <c r="G44" s="187"/>
      <c r="H44" s="187"/>
      <c r="I44" s="4">
        <v>35</v>
      </c>
      <c r="J44" s="8"/>
      <c r="K44" s="13"/>
    </row>
    <row r="45" spans="1:11" x14ac:dyDescent="0.2">
      <c r="A45" s="189" t="s">
        <v>274</v>
      </c>
      <c r="B45" s="190"/>
      <c r="C45" s="190"/>
      <c r="D45" s="190"/>
      <c r="E45" s="190"/>
      <c r="F45" s="190"/>
      <c r="G45" s="190"/>
      <c r="H45" s="190"/>
      <c r="I45" s="4">
        <v>36</v>
      </c>
      <c r="J45" s="9">
        <f>SUM(J40:J44)</f>
        <v>699035000</v>
      </c>
      <c r="K45" s="12">
        <f>SUM(K40:K44)</f>
        <v>178851000</v>
      </c>
    </row>
    <row r="46" spans="1:11" x14ac:dyDescent="0.2">
      <c r="A46" s="189" t="s">
        <v>275</v>
      </c>
      <c r="B46" s="190"/>
      <c r="C46" s="190"/>
      <c r="D46" s="190"/>
      <c r="E46" s="190"/>
      <c r="F46" s="190"/>
      <c r="G46" s="190"/>
      <c r="H46" s="190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 x14ac:dyDescent="0.2">
      <c r="A47" s="189" t="s">
        <v>276</v>
      </c>
      <c r="B47" s="190"/>
      <c r="C47" s="190"/>
      <c r="D47" s="190"/>
      <c r="E47" s="190"/>
      <c r="F47" s="190"/>
      <c r="G47" s="190"/>
      <c r="H47" s="190"/>
      <c r="I47" s="4">
        <v>38</v>
      </c>
      <c r="J47" s="9">
        <f>IF(J45&gt;J39,J45-J39,0)</f>
        <v>102122000</v>
      </c>
      <c r="K47" s="12">
        <f>IF(K45&gt;K39,K45-K39,0)</f>
        <v>92385000</v>
      </c>
    </row>
    <row r="48" spans="1:11" x14ac:dyDescent="0.2">
      <c r="A48" s="186" t="s">
        <v>277</v>
      </c>
      <c r="B48" s="187"/>
      <c r="C48" s="187"/>
      <c r="D48" s="187"/>
      <c r="E48" s="187"/>
      <c r="F48" s="187"/>
      <c r="G48" s="187"/>
      <c r="H48" s="187"/>
      <c r="I48" s="4">
        <v>39</v>
      </c>
      <c r="J48" s="12">
        <f>IF(J20-J21+J33-J34+J46-J47&gt;0,J20-J21+J33-J34+J46-J47,0)</f>
        <v>0</v>
      </c>
      <c r="K48" s="12">
        <f>IF(K20-K21+K33-K34+K46-K47&gt;0,K20-K21+K33-K34+K46-K47,0)</f>
        <v>0</v>
      </c>
    </row>
    <row r="49" spans="1:14" x14ac:dyDescent="0.2">
      <c r="A49" s="186" t="s">
        <v>278</v>
      </c>
      <c r="B49" s="187"/>
      <c r="C49" s="187"/>
      <c r="D49" s="187"/>
      <c r="E49" s="187"/>
      <c r="F49" s="187"/>
      <c r="G49" s="187"/>
      <c r="H49" s="187"/>
      <c r="I49" s="4">
        <v>40</v>
      </c>
      <c r="J49" s="9">
        <f>IF(J21-J20+J34-J33+J47-J46&gt;0,J21-J20+J34-J33+J47-J46,0)</f>
        <v>16283115</v>
      </c>
      <c r="K49" s="12">
        <f>IF(K21-K20+K34-K33+K47-K46&gt;0,K21-K20+K34-K33+K47-K46,0)</f>
        <v>25868317.965366468</v>
      </c>
      <c r="N49" s="91"/>
    </row>
    <row r="50" spans="1:14" x14ac:dyDescent="0.2">
      <c r="A50" s="186" t="s">
        <v>279</v>
      </c>
      <c r="B50" s="187"/>
      <c r="C50" s="187"/>
      <c r="D50" s="187"/>
      <c r="E50" s="187"/>
      <c r="F50" s="187"/>
      <c r="G50" s="187"/>
      <c r="H50" s="187"/>
      <c r="I50" s="4">
        <v>41</v>
      </c>
      <c r="J50" s="8">
        <v>152362675</v>
      </c>
      <c r="K50" s="13">
        <v>145959842</v>
      </c>
    </row>
    <row r="51" spans="1:14" x14ac:dyDescent="0.2">
      <c r="A51" s="186" t="s">
        <v>280</v>
      </c>
      <c r="B51" s="187"/>
      <c r="C51" s="187"/>
      <c r="D51" s="187"/>
      <c r="E51" s="187"/>
      <c r="F51" s="187"/>
      <c r="G51" s="187"/>
      <c r="H51" s="187"/>
      <c r="I51" s="4">
        <v>42</v>
      </c>
      <c r="J51" s="8"/>
      <c r="K51" s="13"/>
    </row>
    <row r="52" spans="1:14" x14ac:dyDescent="0.2">
      <c r="A52" s="186" t="s">
        <v>281</v>
      </c>
      <c r="B52" s="187"/>
      <c r="C52" s="187"/>
      <c r="D52" s="187"/>
      <c r="E52" s="187"/>
      <c r="F52" s="187"/>
      <c r="G52" s="187"/>
      <c r="H52" s="187"/>
      <c r="I52" s="4">
        <v>43</v>
      </c>
      <c r="J52" s="8">
        <f>J49</f>
        <v>16283115</v>
      </c>
      <c r="K52" s="13">
        <f>K49</f>
        <v>25868317.965366468</v>
      </c>
    </row>
    <row r="53" spans="1:14" x14ac:dyDescent="0.2">
      <c r="A53" s="205" t="s">
        <v>282</v>
      </c>
      <c r="B53" s="206"/>
      <c r="C53" s="206"/>
      <c r="D53" s="206"/>
      <c r="E53" s="206"/>
      <c r="F53" s="206"/>
      <c r="G53" s="206"/>
      <c r="H53" s="206"/>
      <c r="I53" s="7">
        <v>44</v>
      </c>
      <c r="J53" s="10">
        <f>J50+J51-J52</f>
        <v>136079560</v>
      </c>
      <c r="K53" s="15">
        <f>K50+K51-K52</f>
        <v>120091524.03463353</v>
      </c>
    </row>
  </sheetData>
  <mergeCells count="53">
    <mergeCell ref="A7:K7"/>
    <mergeCell ref="A8:H8"/>
    <mergeCell ref="A19:H19"/>
    <mergeCell ref="A20:H20"/>
    <mergeCell ref="A11:H11"/>
    <mergeCell ref="A12:H12"/>
    <mergeCell ref="A9:H9"/>
    <mergeCell ref="A10:H10"/>
    <mergeCell ref="A1:J1"/>
    <mergeCell ref="K1:K2"/>
    <mergeCell ref="A2:J2"/>
    <mergeCell ref="A4:K4"/>
    <mergeCell ref="A5:H5"/>
    <mergeCell ref="A6:H6"/>
    <mergeCell ref="A27:H27"/>
    <mergeCell ref="A28:H28"/>
    <mergeCell ref="A13:H13"/>
    <mergeCell ref="A14:H14"/>
    <mergeCell ref="A15:H15"/>
    <mergeCell ref="A16:H16"/>
    <mergeCell ref="A17:H17"/>
    <mergeCell ref="A18:H18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33:H33"/>
    <mergeCell ref="A34:H34"/>
    <mergeCell ref="A41:H41"/>
    <mergeCell ref="A42:H42"/>
    <mergeCell ref="A45:H45"/>
    <mergeCell ref="A46:H46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53:H53"/>
    <mergeCell ref="A49:H49"/>
    <mergeCell ref="A50:H50"/>
    <mergeCell ref="A51:H51"/>
    <mergeCell ref="A52:H52"/>
    <mergeCell ref="A48:H48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40:K44 J36:K38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Normal="100" zoomScaleSheetLayoutView="100" workbookViewId="0">
      <selection sqref="A1:K1"/>
    </sheetView>
  </sheetViews>
  <sheetFormatPr defaultRowHeight="12.75" x14ac:dyDescent="0.2"/>
  <cols>
    <col min="1" max="3" width="9.140625" style="82"/>
    <col min="4" max="4" width="5.42578125" style="82" customWidth="1"/>
    <col min="5" max="5" width="10.140625" style="82" bestFit="1" customWidth="1"/>
    <col min="6" max="6" width="5.28515625" style="82" customWidth="1"/>
    <col min="7" max="7" width="14.7109375" style="82" customWidth="1"/>
    <col min="8" max="8" width="2.140625" style="82" customWidth="1"/>
    <col min="9" max="9" width="5.7109375" style="82" customWidth="1"/>
    <col min="10" max="10" width="10.85546875" style="82" bestFit="1" customWidth="1"/>
    <col min="11" max="11" width="11" style="82" bestFit="1" customWidth="1"/>
    <col min="12" max="12" width="10.140625" style="82" bestFit="1" customWidth="1"/>
    <col min="13" max="16384" width="9.140625" style="82"/>
  </cols>
  <sheetData>
    <row r="1" spans="1:12" x14ac:dyDescent="0.2">
      <c r="A1" s="281" t="s">
        <v>283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81"/>
    </row>
    <row r="2" spans="1:12" ht="15.75" x14ac:dyDescent="0.2">
      <c r="A2" s="79"/>
      <c r="B2" s="80"/>
      <c r="C2" s="287" t="s">
        <v>284</v>
      </c>
      <c r="D2" s="288"/>
      <c r="E2" s="117">
        <v>40909</v>
      </c>
      <c r="F2" s="100" t="s">
        <v>305</v>
      </c>
      <c r="G2" s="277">
        <v>41090</v>
      </c>
      <c r="H2" s="278"/>
      <c r="I2" s="80"/>
      <c r="J2" s="80"/>
      <c r="K2" s="80"/>
      <c r="L2" s="83"/>
    </row>
    <row r="3" spans="1:12" ht="5.25" customHeight="1" x14ac:dyDescent="0.2">
      <c r="A3" s="79"/>
      <c r="B3" s="80"/>
      <c r="C3" s="100"/>
      <c r="D3" s="116"/>
      <c r="E3" s="117"/>
      <c r="F3" s="100"/>
      <c r="G3" s="117"/>
      <c r="H3" s="118"/>
      <c r="I3" s="80"/>
      <c r="J3" s="80"/>
      <c r="K3" s="80"/>
      <c r="L3" s="83"/>
    </row>
    <row r="4" spans="1:12" customFormat="1" x14ac:dyDescent="0.2">
      <c r="A4" s="223" t="s">
        <v>315</v>
      </c>
      <c r="B4" s="224"/>
      <c r="C4" s="224"/>
      <c r="D4" s="224"/>
      <c r="E4" s="224"/>
      <c r="F4" s="224"/>
      <c r="G4" s="224"/>
      <c r="H4" s="224"/>
      <c r="I4" s="224"/>
      <c r="J4" s="224"/>
      <c r="K4" s="225"/>
    </row>
    <row r="5" spans="1:12" ht="31.5" customHeight="1" thickBot="1" x14ac:dyDescent="0.25">
      <c r="A5" s="279" t="s">
        <v>64</v>
      </c>
      <c r="B5" s="279"/>
      <c r="C5" s="279"/>
      <c r="D5" s="279"/>
      <c r="E5" s="279"/>
      <c r="F5" s="279"/>
      <c r="G5" s="279"/>
      <c r="H5" s="279"/>
      <c r="I5" s="84" t="s">
        <v>65</v>
      </c>
      <c r="J5" s="96" t="s">
        <v>172</v>
      </c>
      <c r="K5" s="96" t="s">
        <v>173</v>
      </c>
    </row>
    <row r="6" spans="1:12" x14ac:dyDescent="0.2">
      <c r="A6" s="280">
        <v>1</v>
      </c>
      <c r="B6" s="280"/>
      <c r="C6" s="280"/>
      <c r="D6" s="280"/>
      <c r="E6" s="280"/>
      <c r="F6" s="280"/>
      <c r="G6" s="280"/>
      <c r="H6" s="280"/>
      <c r="I6" s="85">
        <v>2</v>
      </c>
      <c r="J6" s="75" t="s">
        <v>3</v>
      </c>
      <c r="K6" s="75" t="s">
        <v>4</v>
      </c>
    </row>
    <row r="7" spans="1:12" x14ac:dyDescent="0.2">
      <c r="A7" s="269" t="s">
        <v>285</v>
      </c>
      <c r="B7" s="270"/>
      <c r="C7" s="270"/>
      <c r="D7" s="270"/>
      <c r="E7" s="270"/>
      <c r="F7" s="270"/>
      <c r="G7" s="270"/>
      <c r="H7" s="270"/>
      <c r="I7" s="86">
        <v>1</v>
      </c>
      <c r="J7" s="11">
        <v>1626000900</v>
      </c>
      <c r="K7" s="11">
        <v>1626000900</v>
      </c>
    </row>
    <row r="8" spans="1:12" x14ac:dyDescent="0.2">
      <c r="A8" s="269" t="s">
        <v>286</v>
      </c>
      <c r="B8" s="270"/>
      <c r="C8" s="270"/>
      <c r="D8" s="270"/>
      <c r="E8" s="270"/>
      <c r="F8" s="270"/>
      <c r="G8" s="270"/>
      <c r="H8" s="270"/>
      <c r="I8" s="86">
        <v>2</v>
      </c>
      <c r="J8" s="13">
        <v>24569630</v>
      </c>
      <c r="K8" s="13">
        <v>24569630</v>
      </c>
    </row>
    <row r="9" spans="1:12" x14ac:dyDescent="0.2">
      <c r="A9" s="269" t="s">
        <v>287</v>
      </c>
      <c r="B9" s="270"/>
      <c r="C9" s="270"/>
      <c r="D9" s="270"/>
      <c r="E9" s="270"/>
      <c r="F9" s="270"/>
      <c r="G9" s="270"/>
      <c r="H9" s="270"/>
      <c r="I9" s="86">
        <v>3</v>
      </c>
      <c r="J9" s="13">
        <v>52039980</v>
      </c>
      <c r="K9" s="13">
        <v>62655504.104373693</v>
      </c>
    </row>
    <row r="10" spans="1:12" x14ac:dyDescent="0.2">
      <c r="A10" s="269" t="s">
        <v>288</v>
      </c>
      <c r="B10" s="270"/>
      <c r="C10" s="270"/>
      <c r="D10" s="270"/>
      <c r="E10" s="270"/>
      <c r="F10" s="270"/>
      <c r="G10" s="270"/>
      <c r="H10" s="270"/>
      <c r="I10" s="86">
        <v>4</v>
      </c>
      <c r="J10" s="13">
        <v>-110891556</v>
      </c>
      <c r="K10" s="13">
        <f>-46148899+296</f>
        <v>-46148603</v>
      </c>
    </row>
    <row r="11" spans="1:12" x14ac:dyDescent="0.2">
      <c r="A11" s="269" t="s">
        <v>289</v>
      </c>
      <c r="B11" s="270"/>
      <c r="C11" s="270"/>
      <c r="D11" s="270"/>
      <c r="E11" s="270"/>
      <c r="F11" s="270"/>
      <c r="G11" s="270"/>
      <c r="H11" s="270"/>
      <c r="I11" s="86">
        <v>5</v>
      </c>
      <c r="J11" s="13">
        <v>69281062</v>
      </c>
      <c r="K11" s="13">
        <v>39104898.955220297</v>
      </c>
    </row>
    <row r="12" spans="1:12" x14ac:dyDescent="0.2">
      <c r="A12" s="269" t="s">
        <v>290</v>
      </c>
      <c r="B12" s="270"/>
      <c r="C12" s="270"/>
      <c r="D12" s="270"/>
      <c r="E12" s="270"/>
      <c r="F12" s="270"/>
      <c r="G12" s="270"/>
      <c r="H12" s="270"/>
      <c r="I12" s="86">
        <v>6</v>
      </c>
      <c r="J12" s="13">
        <v>0</v>
      </c>
      <c r="K12" s="13">
        <v>0</v>
      </c>
    </row>
    <row r="13" spans="1:12" x14ac:dyDescent="0.2">
      <c r="A13" s="269" t="s">
        <v>291</v>
      </c>
      <c r="B13" s="270"/>
      <c r="C13" s="270"/>
      <c r="D13" s="270"/>
      <c r="E13" s="270"/>
      <c r="F13" s="270"/>
      <c r="G13" s="270"/>
      <c r="H13" s="270"/>
      <c r="I13" s="86">
        <v>7</v>
      </c>
      <c r="J13" s="13">
        <v>0</v>
      </c>
      <c r="K13" s="13">
        <v>0</v>
      </c>
    </row>
    <row r="14" spans="1:12" x14ac:dyDescent="0.2">
      <c r="A14" s="269" t="s">
        <v>292</v>
      </c>
      <c r="B14" s="270"/>
      <c r="C14" s="270"/>
      <c r="D14" s="270"/>
      <c r="E14" s="270"/>
      <c r="F14" s="270"/>
      <c r="G14" s="270"/>
      <c r="H14" s="270"/>
      <c r="I14" s="86">
        <v>8</v>
      </c>
      <c r="J14" s="13">
        <v>0</v>
      </c>
      <c r="K14" s="13">
        <v>0</v>
      </c>
    </row>
    <row r="15" spans="1:12" x14ac:dyDescent="0.2">
      <c r="A15" s="269" t="s">
        <v>293</v>
      </c>
      <c r="B15" s="270"/>
      <c r="C15" s="270"/>
      <c r="D15" s="270"/>
      <c r="E15" s="270"/>
      <c r="F15" s="270"/>
      <c r="G15" s="270"/>
      <c r="H15" s="270"/>
      <c r="I15" s="86">
        <v>9</v>
      </c>
      <c r="J15" s="13">
        <v>34787364</v>
      </c>
      <c r="K15" s="13">
        <v>33138205</v>
      </c>
    </row>
    <row r="16" spans="1:12" x14ac:dyDescent="0.2">
      <c r="A16" s="275" t="s">
        <v>294</v>
      </c>
      <c r="B16" s="276"/>
      <c r="C16" s="276"/>
      <c r="D16" s="276"/>
      <c r="E16" s="276"/>
      <c r="F16" s="276"/>
      <c r="G16" s="276"/>
      <c r="H16" s="276"/>
      <c r="I16" s="86">
        <v>10</v>
      </c>
      <c r="J16" s="12">
        <f>SUM(J7:J15)</f>
        <v>1695787380</v>
      </c>
      <c r="K16" s="12">
        <f>SUM(K7:K15)</f>
        <v>1739320535.0595939</v>
      </c>
      <c r="L16" s="90"/>
    </row>
    <row r="17" spans="1:12" x14ac:dyDescent="0.2">
      <c r="A17" s="269" t="s">
        <v>295</v>
      </c>
      <c r="B17" s="270"/>
      <c r="C17" s="270"/>
      <c r="D17" s="270"/>
      <c r="E17" s="270"/>
      <c r="F17" s="270"/>
      <c r="G17" s="270"/>
      <c r="H17" s="270"/>
      <c r="I17" s="86">
        <v>11</v>
      </c>
      <c r="J17" s="13">
        <v>-10692000</v>
      </c>
      <c r="K17" s="13">
        <v>6036259</v>
      </c>
    </row>
    <row r="18" spans="1:12" x14ac:dyDescent="0.2">
      <c r="A18" s="269" t="s">
        <v>296</v>
      </c>
      <c r="B18" s="270"/>
      <c r="C18" s="270"/>
      <c r="D18" s="270"/>
      <c r="E18" s="270"/>
      <c r="F18" s="270"/>
      <c r="G18" s="270"/>
      <c r="H18" s="270"/>
      <c r="I18" s="86">
        <v>12</v>
      </c>
      <c r="J18" s="13">
        <v>0</v>
      </c>
      <c r="K18" s="13">
        <v>0</v>
      </c>
    </row>
    <row r="19" spans="1:12" x14ac:dyDescent="0.2">
      <c r="A19" s="269" t="s">
        <v>297</v>
      </c>
      <c r="B19" s="270"/>
      <c r="C19" s="270"/>
      <c r="D19" s="270"/>
      <c r="E19" s="270"/>
      <c r="F19" s="270"/>
      <c r="G19" s="270"/>
      <c r="H19" s="270"/>
      <c r="I19" s="86">
        <v>13</v>
      </c>
      <c r="J19" s="13">
        <v>0</v>
      </c>
      <c r="K19" s="13">
        <v>0</v>
      </c>
    </row>
    <row r="20" spans="1:12" x14ac:dyDescent="0.2">
      <c r="A20" s="269" t="s">
        <v>298</v>
      </c>
      <c r="B20" s="270"/>
      <c r="C20" s="270"/>
      <c r="D20" s="270"/>
      <c r="E20" s="270"/>
      <c r="F20" s="270"/>
      <c r="G20" s="270"/>
      <c r="H20" s="270"/>
      <c r="I20" s="86">
        <v>14</v>
      </c>
      <c r="J20" s="13">
        <v>0</v>
      </c>
      <c r="K20" s="13">
        <v>0</v>
      </c>
    </row>
    <row r="21" spans="1:12" x14ac:dyDescent="0.2">
      <c r="A21" s="269" t="s">
        <v>299</v>
      </c>
      <c r="B21" s="270"/>
      <c r="C21" s="270"/>
      <c r="D21" s="270"/>
      <c r="E21" s="270"/>
      <c r="F21" s="270"/>
      <c r="G21" s="270"/>
      <c r="H21" s="270"/>
      <c r="I21" s="86">
        <v>15</v>
      </c>
      <c r="J21" s="13">
        <v>0</v>
      </c>
      <c r="K21" s="13">
        <v>0</v>
      </c>
    </row>
    <row r="22" spans="1:12" x14ac:dyDescent="0.2">
      <c r="A22" s="269" t="s">
        <v>300</v>
      </c>
      <c r="B22" s="270"/>
      <c r="C22" s="270"/>
      <c r="D22" s="270"/>
      <c r="E22" s="270"/>
      <c r="F22" s="270"/>
      <c r="G22" s="270"/>
      <c r="H22" s="270"/>
      <c r="I22" s="86">
        <v>16</v>
      </c>
      <c r="J22" s="108">
        <v>71661674</v>
      </c>
      <c r="K22" s="13">
        <v>37496896</v>
      </c>
    </row>
    <row r="23" spans="1:12" x14ac:dyDescent="0.2">
      <c r="A23" s="275" t="s">
        <v>301</v>
      </c>
      <c r="B23" s="276"/>
      <c r="C23" s="276"/>
      <c r="D23" s="276"/>
      <c r="E23" s="276"/>
      <c r="F23" s="276"/>
      <c r="G23" s="276"/>
      <c r="H23" s="276"/>
      <c r="I23" s="86">
        <v>17</v>
      </c>
      <c r="J23" s="15">
        <f>SUM(J17:J22)</f>
        <v>60969674</v>
      </c>
      <c r="K23" s="15">
        <f>SUM(K17:K22)</f>
        <v>43533155</v>
      </c>
      <c r="L23" s="90"/>
    </row>
    <row r="24" spans="1:12" x14ac:dyDescent="0.2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2" x14ac:dyDescent="0.2">
      <c r="A25" s="271" t="s">
        <v>302</v>
      </c>
      <c r="B25" s="272"/>
      <c r="C25" s="272"/>
      <c r="D25" s="272"/>
      <c r="E25" s="272"/>
      <c r="F25" s="272"/>
      <c r="G25" s="272"/>
      <c r="H25" s="272"/>
      <c r="I25" s="87">
        <v>18</v>
      </c>
      <c r="J25" s="123">
        <f>J23-J26</f>
        <v>60529460</v>
      </c>
      <c r="K25" s="123">
        <f>K23-K26</f>
        <v>45182314</v>
      </c>
    </row>
    <row r="26" spans="1:12" ht="23.25" customHeight="1" x14ac:dyDescent="0.2">
      <c r="A26" s="273" t="s">
        <v>303</v>
      </c>
      <c r="B26" s="274"/>
      <c r="C26" s="274"/>
      <c r="D26" s="274"/>
      <c r="E26" s="274"/>
      <c r="F26" s="274"/>
      <c r="G26" s="274"/>
      <c r="H26" s="274"/>
      <c r="I26" s="88">
        <v>19</v>
      </c>
      <c r="J26" s="124">
        <v>440214</v>
      </c>
      <c r="K26" s="15">
        <v>-1649159</v>
      </c>
    </row>
    <row r="27" spans="1:12" ht="30" customHeight="1" x14ac:dyDescent="0.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C2:D2"/>
    <mergeCell ref="G2:H2"/>
    <mergeCell ref="A5:H5"/>
    <mergeCell ref="A6:H6"/>
    <mergeCell ref="A13:H13"/>
    <mergeCell ref="A11:H11"/>
    <mergeCell ref="A7:H7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2: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K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2"/>
  <sheetViews>
    <sheetView zoomScaleNormal="100" zoomScaleSheetLayoutView="100" workbookViewId="0">
      <selection activeCell="L15" sqref="L15"/>
    </sheetView>
  </sheetViews>
  <sheetFormatPr defaultRowHeight="12.75" x14ac:dyDescent="0.2"/>
  <sheetData>
    <row r="1" spans="1:10" x14ac:dyDescent="0.2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ht="15.75" x14ac:dyDescent="0.25">
      <c r="A2" s="289" t="s">
        <v>304</v>
      </c>
      <c r="B2" s="289"/>
      <c r="C2" s="289"/>
      <c r="D2" s="289"/>
      <c r="E2" s="289"/>
      <c r="F2" s="289"/>
      <c r="G2" s="289"/>
      <c r="H2" s="289"/>
      <c r="I2" s="289"/>
      <c r="J2" s="289"/>
    </row>
    <row r="3" spans="1:10" x14ac:dyDescent="0.2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12.75" customHeight="1" x14ac:dyDescent="0.2">
      <c r="A4" s="290" t="s">
        <v>325</v>
      </c>
      <c r="B4" s="290"/>
      <c r="C4" s="290"/>
      <c r="D4" s="290"/>
      <c r="E4" s="290"/>
      <c r="F4" s="290"/>
      <c r="G4" s="290"/>
      <c r="H4" s="290"/>
      <c r="I4" s="290"/>
      <c r="J4" s="290"/>
    </row>
    <row r="5" spans="1:10" x14ac:dyDescent="0.2">
      <c r="A5" s="291"/>
      <c r="B5" s="291"/>
      <c r="C5" s="291"/>
      <c r="D5" s="291"/>
      <c r="E5" s="291"/>
      <c r="F5" s="291"/>
      <c r="G5" s="291"/>
      <c r="H5" s="291"/>
      <c r="I5" s="291"/>
      <c r="J5" s="291"/>
    </row>
    <row r="6" spans="1:10" x14ac:dyDescent="0.2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x14ac:dyDescent="0.2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x14ac:dyDescent="0.2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x14ac:dyDescent="0.2">
      <c r="A9" s="77"/>
      <c r="B9" s="77"/>
      <c r="C9" s="77"/>
      <c r="D9" s="77"/>
      <c r="E9" s="77"/>
      <c r="F9" s="77"/>
      <c r="G9" s="77"/>
      <c r="H9" s="77"/>
      <c r="I9" s="77"/>
      <c r="J9" s="77"/>
    </row>
    <row r="10" spans="1:10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</row>
    <row r="11" spans="1:10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</row>
    <row r="12" spans="1:10" x14ac:dyDescent="0.2">
      <c r="A12" s="77"/>
      <c r="B12" s="77"/>
      <c r="C12" s="77"/>
      <c r="D12" s="77"/>
      <c r="E12" s="77"/>
      <c r="F12" s="77"/>
      <c r="G12" s="77"/>
      <c r="H12" s="77"/>
      <c r="I12" s="77"/>
      <c r="J12" s="77"/>
    </row>
    <row r="13" spans="1:10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</row>
    <row r="14" spans="1:10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</row>
    <row r="15" spans="1:10" x14ac:dyDescent="0.2">
      <c r="A15" s="77"/>
      <c r="B15" s="77"/>
      <c r="C15" s="77"/>
      <c r="D15" s="77"/>
      <c r="E15" s="77"/>
      <c r="F15" s="77"/>
      <c r="G15" s="77"/>
      <c r="H15" s="77"/>
      <c r="I15" s="77"/>
      <c r="J15" s="77"/>
    </row>
    <row r="16" spans="1:10" x14ac:dyDescent="0.2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0" x14ac:dyDescent="0.2">
      <c r="A17" s="77"/>
      <c r="B17" s="77"/>
      <c r="C17" s="77"/>
      <c r="D17" s="77"/>
      <c r="E17" s="77"/>
      <c r="F17" s="77"/>
      <c r="G17" s="77"/>
      <c r="H17" s="77"/>
      <c r="I17" s="77"/>
      <c r="J17" s="77"/>
    </row>
    <row r="18" spans="1:10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</row>
    <row r="20" spans="1:10" ht="15" x14ac:dyDescent="0.2">
      <c r="A20" s="77"/>
      <c r="B20" s="77"/>
      <c r="C20" s="77"/>
      <c r="D20" s="77"/>
      <c r="E20" s="77"/>
      <c r="F20" s="77"/>
      <c r="G20" s="77"/>
      <c r="H20" s="77"/>
      <c r="I20" s="78"/>
      <c r="J20" s="77"/>
    </row>
    <row r="21" spans="1:10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</row>
    <row r="22" spans="1:10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</row>
  </sheetData>
  <mergeCells count="3">
    <mergeCell ref="A2:J2"/>
    <mergeCell ref="A4:J4"/>
    <mergeCell ref="A5:J5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2012-07-24T15:31:21Z</cp:lastPrinted>
  <dcterms:created xsi:type="dcterms:W3CDTF">2008-10-17T11:51:54Z</dcterms:created>
  <dcterms:modified xsi:type="dcterms:W3CDTF">2014-12-15T09:10:19Z</dcterms:modified>
</cp:coreProperties>
</file>