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2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sheet'!$A$4:$K$123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 fullCalcOnLoad="1"/>
</workbook>
</file>

<file path=xl/calcChain.xml><?xml version="1.0" encoding="utf-8"?>
<calcChain xmlns="http://schemas.openxmlformats.org/spreadsheetml/2006/main">
  <c r="J120" i="19" l="1"/>
  <c r="K120" i="19"/>
  <c r="K101" i="19"/>
  <c r="K91" i="19"/>
  <c r="K87" i="19"/>
  <c r="K83" i="19"/>
  <c r="K80" i="19"/>
  <c r="K73" i="19"/>
  <c r="K70" i="19" s="1"/>
  <c r="K57" i="19"/>
  <c r="K50" i="19"/>
  <c r="K42" i="19"/>
  <c r="K41" i="19" s="1"/>
  <c r="K67" i="19" s="1"/>
  <c r="K36" i="19"/>
  <c r="K27" i="19"/>
  <c r="K9" i="19"/>
  <c r="K17" i="19"/>
  <c r="K10" i="19"/>
  <c r="K23" i="17"/>
  <c r="K25" i="17"/>
  <c r="K16" i="17"/>
  <c r="J45" i="20"/>
  <c r="J47" i="20" s="1"/>
  <c r="K40" i="20"/>
  <c r="K45" i="20" s="1"/>
  <c r="K47" i="20" s="1"/>
  <c r="J40" i="20"/>
  <c r="K39" i="20"/>
  <c r="K46" i="20" s="1"/>
  <c r="J39" i="20"/>
  <c r="J46" i="20"/>
  <c r="K32" i="20"/>
  <c r="J32" i="20"/>
  <c r="K28" i="20"/>
  <c r="K33" i="20" s="1"/>
  <c r="J28" i="20"/>
  <c r="J33" i="20" s="1"/>
  <c r="K19" i="20"/>
  <c r="K21" i="20"/>
  <c r="J19" i="20"/>
  <c r="K14" i="20"/>
  <c r="K20" i="20" s="1"/>
  <c r="J14" i="20"/>
  <c r="J20" i="20" s="1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M11" i="22"/>
  <c r="M44" i="22" s="1"/>
  <c r="L17" i="22"/>
  <c r="K17" i="22"/>
  <c r="K11" i="22"/>
  <c r="K44" i="22" s="1"/>
  <c r="J17" i="22"/>
  <c r="M13" i="22"/>
  <c r="L13" i="22"/>
  <c r="L11" i="22" s="1"/>
  <c r="L44" i="22" s="1"/>
  <c r="K13" i="22"/>
  <c r="J13" i="22"/>
  <c r="J11" i="22" s="1"/>
  <c r="J44" i="22" s="1"/>
  <c r="M8" i="22"/>
  <c r="M43" i="22"/>
  <c r="L8" i="22"/>
  <c r="L43" i="22"/>
  <c r="L45" i="22" s="1"/>
  <c r="L49" i="22" s="1"/>
  <c r="K8" i="22"/>
  <c r="K43" i="22"/>
  <c r="J8" i="22"/>
  <c r="J43" i="22"/>
  <c r="M58" i="22"/>
  <c r="M67" i="22"/>
  <c r="L58" i="22"/>
  <c r="L67" i="22"/>
  <c r="K58" i="22"/>
  <c r="K67" i="22"/>
  <c r="J58" i="22"/>
  <c r="J67" i="22"/>
  <c r="J42" i="19"/>
  <c r="J73" i="19"/>
  <c r="J70" i="19"/>
  <c r="J119" i="19" s="1"/>
  <c r="J80" i="19"/>
  <c r="J83" i="19"/>
  <c r="J87" i="19"/>
  <c r="J91" i="19"/>
  <c r="J115" i="19" s="1"/>
  <c r="J101" i="19"/>
  <c r="J10" i="19"/>
  <c r="J9" i="19" s="1"/>
  <c r="J17" i="19"/>
  <c r="J27" i="19"/>
  <c r="J36" i="19"/>
  <c r="J50" i="19"/>
  <c r="J57" i="19"/>
  <c r="J41" i="19" s="1"/>
  <c r="J16" i="17"/>
  <c r="J23" i="17"/>
  <c r="J25" i="17" s="1"/>
  <c r="J34" i="20"/>
  <c r="J21" i="20"/>
  <c r="J46" i="22" l="1"/>
  <c r="L57" i="22"/>
  <c r="L68" i="22" s="1"/>
  <c r="L71" i="22" s="1"/>
  <c r="L51" i="22"/>
  <c r="L50" i="22"/>
  <c r="L55" i="22" s="1"/>
  <c r="M47" i="22"/>
  <c r="M45" i="22"/>
  <c r="M49" i="22" s="1"/>
  <c r="K119" i="19"/>
  <c r="K115" i="19"/>
  <c r="J49" i="20"/>
  <c r="J52" i="20" s="1"/>
  <c r="J53" i="20" s="1"/>
  <c r="K45" i="22"/>
  <c r="K49" i="22" s="1"/>
  <c r="L47" i="22"/>
  <c r="L46" i="22"/>
  <c r="J48" i="20"/>
  <c r="J45" i="22"/>
  <c r="J49" i="22" s="1"/>
  <c r="J47" i="22"/>
  <c r="K47" i="22"/>
  <c r="K46" i="22"/>
  <c r="M46" i="22"/>
  <c r="J67" i="19"/>
  <c r="K48" i="20"/>
  <c r="K34" i="20"/>
  <c r="K49" i="20" s="1"/>
  <c r="K52" i="20" s="1"/>
  <c r="K53" i="20" s="1"/>
  <c r="J51" i="22" l="1"/>
  <c r="J57" i="22"/>
  <c r="J68" i="22" s="1"/>
  <c r="J71" i="22" s="1"/>
  <c r="J50" i="22"/>
  <c r="J55" i="22" s="1"/>
  <c r="K57" i="22"/>
  <c r="K68" i="22" s="1"/>
  <c r="K71" i="22" s="1"/>
  <c r="K51" i="22"/>
  <c r="K50" i="22"/>
  <c r="K55" i="22" s="1"/>
  <c r="M51" i="22"/>
  <c r="M50" i="22"/>
  <c r="M55" i="22" s="1"/>
  <c r="M57" i="22"/>
  <c r="M68" i="22" s="1"/>
  <c r="M71" i="22" s="1"/>
</calcChain>
</file>

<file path=xl/sharedStrings.xml><?xml version="1.0" encoding="utf-8"?>
<sst xmlns="http://schemas.openxmlformats.org/spreadsheetml/2006/main" count="357" uniqueCount="326">
  <si>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</si>
  <si>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</si>
  <si>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</si>
  <si>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</si>
  <si>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</si>
  <si>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</si>
  <si>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</si>
  <si>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</si>
  <si>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</si>
  <si>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</si>
  <si>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</si>
  <si>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</si>
  <si>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</si>
  <si>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</si>
  <si>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</si>
  <si>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</si>
  <si>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</si>
  <si>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</si>
  <si>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</si>
  <si>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</si>
  <si>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</si>
  <si>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</si>
  <si>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</si>
  <si>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</si>
  <si>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</si>
  <si>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</si>
  <si>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</si>
  <si>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</si>
  <si>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</si>
  <si>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</si>
  <si>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</si>
  <si>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</si>
  <si>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</si>
  <si>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</si>
  <si>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048 651 805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</si>
  <si>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</si>
  <si>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</si>
  <si>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</si>
  <si>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</si>
  <si>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</si>
  <si>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</si>
  <si>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</si>
  <si>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</si>
  <si>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</si>
  <si>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</si>
  <si>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</si>
  <si>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</si>
  <si>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</si>
  <si>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</si>
  <si>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</si>
  <si>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</si>
  <si>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</si>
  <si>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</si>
  <si>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</si>
  <si>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</si>
  <si>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</si>
  <si>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</si>
  <si>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</si>
  <si>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</si>
  <si>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</si>
  <si>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</si>
  <si>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</si>
  <si>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</si>
  <si>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</si>
  <si>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</si>
  <si>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</si>
  <si>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</si>
  <si>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</si>
  <si>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</si>
  <si>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</si>
  <si>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</si>
  <si>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</si>
  <si>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</si>
  <si>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</si>
  <si>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</si>
  <si>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</si>
  <si>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</si>
  <si>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</si>
  <si>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</si>
  <si>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</si>
  <si>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</si>
  <si>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</si>
  <si>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</si>
  <si>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</si>
  <si>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</si>
  <si>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</si>
  <si>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</si>
  <si>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</si>
  <si>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</si>
  <si>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</si>
  <si>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</si>
  <si>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</si>
  <si>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</si>
  <si>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</si>
  <si>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</si>
  <si>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</si>
  <si>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</si>
  <si>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</si>
  <si>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</si>
  <si>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</si>
  <si>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</si>
  <si>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</si>
  <si>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</si>
  <si>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</si>
  <si>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</si>
  <si>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</si>
  <si>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</si>
  <si>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</si>
  <si>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</si>
  <si>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</si>
  <si>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</si>
  <si>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</si>
  <si>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</si>
  <si>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</si>
  <si>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</si>
  <si>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</si>
  <si>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</si>
  <si>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</si>
  <si>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</si>
  <si>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</si>
  <si>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</si>
  <si>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</si>
  <si>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</si>
  <si>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</si>
  <si>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</si>
  <si>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</si>
  <si>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</si>
  <si>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</si>
  <si>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</si>
  <si>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</si>
  <si>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</si>
  <si>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</si>
  <si>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</si>
  <si>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</si>
  <si>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</si>
  <si>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</si>
  <si>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</si>
  <si>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</si>
  <si>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</si>
  <si>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</si>
  <si>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</si>
  <si>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</si>
  <si>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</si>
  <si>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</si>
  <si>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</si>
  <si>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</si>
  <si>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</si>
  <si>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</si>
  <si>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</si>
  <si>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</si>
  <si>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</si>
  <si>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</si>
  <si>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</si>
  <si>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</si>
  <si>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</si>
  <si>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</si>
  <si>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</si>
  <si>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</si>
  <si>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</si>
  <si>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</si>
  <si>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</si>
  <si>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</si>
  <si>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</si>
  <si>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</si>
  <si>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</si>
  <si>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</si>
  <si>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</si>
  <si>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</si>
  <si>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</si>
  <si>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</si>
  <si>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</si>
  <si>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</si>
  <si>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</si>
  <si>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</si>
  <si>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</si>
  <si>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</si>
  <si>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</si>
  <si>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</si>
  <si>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</si>
  <si>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</si>
  <si>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</si>
  <si>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</si>
  <si>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</si>
  <si>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</si>
  <si>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</si>
  <si>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</si>
  <si>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</si>
  <si>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</si>
  <si>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</si>
  <si>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</si>
  <si>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</si>
  <si>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</si>
  <si>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</si>
  <si>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</si>
  <si>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</si>
  <si>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</si>
  <si>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</si>
  <si>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</si>
  <si>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</si>
  <si>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</si>
  <si>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</si>
  <si>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</si>
  <si>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</si>
  <si>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</si>
  <si>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</si>
  <si>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</si>
  <si>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</si>
  <si>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</si>
  <si>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</si>
  <si>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</si>
  <si>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</si>
  <si>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</si>
  <si>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</si>
  <si>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</si>
  <si>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</si>
  <si>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</si>
  <si>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</si>
  <si>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</si>
  <si>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</si>
  <si>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</si>
  <si>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</si>
  <si>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</si>
  <si>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</si>
  <si>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</si>
  <si>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</si>
  <si>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</si>
  <si>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</si>
  <si>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</si>
  <si>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</si>
  <si>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</si>
  <si>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</si>
  <si>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</si>
  <si>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</si>
  <si>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</si>
  <si>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</si>
  <si>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Obligator: PODRAVKA prehrambena industrija d.d., KOPRIVNICA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</si>
  <si>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</si>
  <si>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</si>
  <si>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</si>
  <si>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</si>
  <si>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</si>
  <si>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</si>
  <si>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</si>
  <si>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</si>
  <si>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</si>
  <si>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</si>
  <si>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</si>
  <si>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</si>
  <si>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</si>
  <si>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</si>
  <si>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</si>
  <si>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</si>
  <si>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</si>
  <si>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</si>
  <si>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</si>
  <si>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</si>
  <si>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</si>
  <si>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</si>
  <si>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</si>
  <si>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</si>
  <si>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</si>
  <si>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</si>
  <si>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</si>
  <si>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</si>
  <si>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</si>
  <si>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</si>
  <si>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</si>
  <si>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</si>
  <si>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</si>
  <si>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</si>
  <si>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</si>
  <si>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</si>
  <si>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</si>
  <si>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</si>
  <si>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</si>
  <si>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</si>
  <si>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</si>
  <si>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</si>
  <si>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</si>
  <si>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</si>
  <si>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</si>
  <si>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</si>
  <si>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</si>
  <si>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</si>
  <si>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</si>
  <si>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</si>
  <si>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</si>
  <si>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</si>
  <si>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</si>
  <si>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</si>
  <si>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</si>
  <si>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</si>
  <si>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</si>
  <si>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</si>
  <si>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</si>
  <si>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</si>
  <si>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</si>
  <si>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</si>
  <si>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</si>
  <si>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</si>
  <si>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</si>
  <si>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</si>
  <si>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</si>
  <si>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</si>
  <si>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</si>
  <si>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</si>
  <si>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</si>
  <si>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</si>
  <si>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</si>
  <si>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</si>
  <si>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</si>
  <si>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</si>
  <si>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</si>
  <si>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</si>
  <si>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</si>
  <si>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</si>
  <si>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</si>
  <si>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</si>
  <si>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30.09.2012.</t>
  </si>
  <si>
    <t>as at 30.09.2012.</t>
  </si>
  <si>
    <t>for the period  01.01.2012. to 30.09.2012.</t>
  </si>
  <si>
    <t>Quarterly</t>
  </si>
  <si>
    <t>Cumulative</t>
  </si>
  <si>
    <t xml:space="preserve">     2. Interest income, foreign exchange gains, dividends and similar income from non - related parties     and other entities</t>
  </si>
  <si>
    <t>The accounting policy in 2012 did not change.</t>
  </si>
  <si>
    <t>Obligator:  PODRAVKA prehrambena industrija d.d.,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</si>
</sst>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5" fillId="0" borderId="0" xfId="0" applyNumberFormat="1" applyFont="1"/>
    <xf numFmtId="0" fontId="1" fillId="0" borderId="18" xfId="0" applyFont="1" applyBorder="1" applyAlignment="1">
      <alignment vertical="center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18" xfId="0" applyFont="1" applyBorder="1"/>
    <xf numFmtId="3" fontId="26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9" xfId="3" applyFont="1" applyBorder="1" applyAlignment="1" applyProtection="1">
      <alignment horizontal="right" wrapText="1"/>
      <protection hidden="1"/>
    </xf>
    <xf numFmtId="49" fontId="6" fillId="2" borderId="20" xfId="1" applyNumberFormat="1" applyFill="1" applyBorder="1" applyAlignment="1" applyProtection="1">
      <alignment horizontal="left" vertical="center"/>
      <protection locked="0" hidden="1"/>
    </xf>
    <xf numFmtId="49" fontId="4" fillId="0" borderId="21" xfId="3" applyNumberFormat="1" applyFont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9" xfId="3" applyFont="1" applyBorder="1" applyAlignment="1" applyProtection="1">
      <alignment horizontal="right"/>
      <protection hidden="1"/>
    </xf>
    <xf numFmtId="49" fontId="4" fillId="2" borderId="20" xfId="3" applyNumberFormat="1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3" xfId="3" applyFont="1" applyBorder="1" applyAlignment="1" applyProtection="1">
      <alignment horizontal="center" vertical="top"/>
      <protection hidden="1"/>
    </xf>
    <xf numFmtId="0" fontId="7" fillId="0" borderId="23" xfId="3" applyFont="1" applyBorder="1" applyAlignment="1">
      <alignment horizontal="center"/>
    </xf>
    <xf numFmtId="0" fontId="7" fillId="0" borderId="23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2" xfId="3" applyNumberFormat="1" applyFont="1" applyBorder="1" applyAlignment="1" applyProtection="1">
      <alignment horizontal="center" vertical="center"/>
      <protection locked="0" hidden="1"/>
    </xf>
    <xf numFmtId="0" fontId="4" fillId="2" borderId="20" xfId="3" applyFont="1" applyFill="1" applyBorder="1" applyAlignment="1" applyProtection="1">
      <alignment horizontal="left" vertical="center"/>
      <protection locked="0" hidden="1"/>
    </xf>
    <xf numFmtId="0" fontId="7" fillId="0" borderId="21" xfId="3" applyFont="1" applyBorder="1" applyAlignment="1"/>
    <xf numFmtId="0" fontId="7" fillId="0" borderId="22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1" xfId="3" applyFont="1" applyBorder="1" applyAlignment="1" applyProtection="1">
      <alignment horizontal="lef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49" fontId="4" fillId="2" borderId="22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21" xfId="3" applyFont="1" applyBorder="1" applyAlignment="1">
      <alignment horizontal="left"/>
    </xf>
    <xf numFmtId="0" fontId="7" fillId="0" borderId="22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>
      <alignment horizontal="center"/>
    </xf>
    <xf numFmtId="0" fontId="6" fillId="2" borderId="20" xfId="1" applyFill="1" applyBorder="1" applyAlignment="1" applyProtection="1">
      <protection locked="0" hidden="1"/>
    </xf>
    <xf numFmtId="0" fontId="4" fillId="0" borderId="21" xfId="3" applyFont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7" fillId="0" borderId="21" xfId="3" applyFont="1" applyBorder="1" applyAlignment="1">
      <alignment horizontal="left" vertical="center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2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9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19" xfId="3" applyFont="1" applyBorder="1" applyAlignment="1" applyProtection="1">
      <alignment horizontal="right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4" fillId="2" borderId="29" xfId="0" applyFont="1" applyFill="1" applyBorder="1" applyAlignment="1" applyProtection="1">
      <alignment vertical="center" wrapText="1"/>
      <protection hidden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1" fillId="4" borderId="30" xfId="0" applyFont="1" applyFill="1" applyBorder="1" applyAlignment="1">
      <alignment vertical="center"/>
    </xf>
    <xf numFmtId="0" fontId="1" fillId="4" borderId="3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1" fillId="4" borderId="36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4" borderId="4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5" borderId="29" xfId="0" applyFont="1" applyFill="1" applyBorder="1" applyAlignment="1" applyProtection="1">
      <alignment horizontal="left" vertical="center" wrapText="1"/>
      <protection hidden="1"/>
    </xf>
    <xf numFmtId="0" fontId="4" fillId="5" borderId="30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6" borderId="29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vertical="center" wrapText="1"/>
    </xf>
    <xf numFmtId="0" fontId="16" fillId="6" borderId="3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4" t="s">
        <v>36</v>
      </c>
      <c r="B1" s="144"/>
      <c r="C1" s="144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79" t="s">
        <v>37</v>
      </c>
      <c r="B2" s="179"/>
      <c r="C2" s="179"/>
      <c r="D2" s="180"/>
      <c r="E2" s="18">
        <v>40909</v>
      </c>
      <c r="F2" s="19"/>
      <c r="G2" s="95" t="s">
        <v>305</v>
      </c>
      <c r="H2" s="18" t="s">
        <v>318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1" t="s">
        <v>308</v>
      </c>
      <c r="B4" s="181"/>
      <c r="C4" s="181"/>
      <c r="D4" s="181"/>
      <c r="E4" s="181"/>
      <c r="F4" s="181"/>
      <c r="G4" s="181"/>
      <c r="H4" s="181"/>
      <c r="I4" s="181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3" t="s">
        <v>38</v>
      </c>
      <c r="B6" s="134"/>
      <c r="C6" s="145" t="s">
        <v>5</v>
      </c>
      <c r="D6" s="146"/>
      <c r="E6" s="182"/>
      <c r="F6" s="182"/>
      <c r="G6" s="182"/>
      <c r="H6" s="182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2"/>
      <c r="F7" s="182"/>
      <c r="G7" s="182"/>
      <c r="H7" s="182"/>
      <c r="I7" s="32"/>
      <c r="J7" s="16"/>
      <c r="K7" s="16"/>
      <c r="L7" s="16"/>
    </row>
    <row r="8" spans="1:12" ht="15.75" customHeight="1" x14ac:dyDescent="0.2">
      <c r="A8" s="183" t="s">
        <v>39</v>
      </c>
      <c r="B8" s="184"/>
      <c r="C8" s="145" t="s">
        <v>6</v>
      </c>
      <c r="D8" s="146"/>
      <c r="E8" s="182"/>
      <c r="F8" s="182"/>
      <c r="G8" s="182"/>
      <c r="H8" s="182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6" t="s">
        <v>40</v>
      </c>
      <c r="B10" s="177"/>
      <c r="C10" s="145" t="s">
        <v>7</v>
      </c>
      <c r="D10" s="14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8"/>
      <c r="B11" s="17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3" t="s">
        <v>41</v>
      </c>
      <c r="B12" s="134"/>
      <c r="C12" s="147" t="s">
        <v>8</v>
      </c>
      <c r="D12" s="173"/>
      <c r="E12" s="173"/>
      <c r="F12" s="173"/>
      <c r="G12" s="173"/>
      <c r="H12" s="173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3" t="s">
        <v>42</v>
      </c>
      <c r="B14" s="134"/>
      <c r="C14" s="174">
        <v>48000</v>
      </c>
      <c r="D14" s="175"/>
      <c r="E14" s="24"/>
      <c r="F14" s="147" t="s">
        <v>9</v>
      </c>
      <c r="G14" s="173"/>
      <c r="H14" s="173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3" t="s">
        <v>43</v>
      </c>
      <c r="B16" s="134"/>
      <c r="C16" s="147" t="s">
        <v>10</v>
      </c>
      <c r="D16" s="173"/>
      <c r="E16" s="173"/>
      <c r="F16" s="173"/>
      <c r="G16" s="173"/>
      <c r="H16" s="173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3" t="s">
        <v>44</v>
      </c>
      <c r="B18" s="134"/>
      <c r="C18" s="170" t="s">
        <v>11</v>
      </c>
      <c r="D18" s="171"/>
      <c r="E18" s="171"/>
      <c r="F18" s="171"/>
      <c r="G18" s="171"/>
      <c r="H18" s="171"/>
      <c r="I18" s="172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3" t="s">
        <v>45</v>
      </c>
      <c r="B20" s="134"/>
      <c r="C20" s="170" t="s">
        <v>12</v>
      </c>
      <c r="D20" s="171"/>
      <c r="E20" s="171"/>
      <c r="F20" s="171"/>
      <c r="G20" s="171"/>
      <c r="H20" s="171"/>
      <c r="I20" s="172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3" t="s">
        <v>46</v>
      </c>
      <c r="B22" s="134"/>
      <c r="C22" s="37">
        <v>201</v>
      </c>
      <c r="D22" s="147" t="s">
        <v>9</v>
      </c>
      <c r="E22" s="160"/>
      <c r="F22" s="161"/>
      <c r="G22" s="162"/>
      <c r="H22" s="163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3" t="s">
        <v>47</v>
      </c>
      <c r="B24" s="134"/>
      <c r="C24" s="37">
        <v>6</v>
      </c>
      <c r="D24" s="147" t="s">
        <v>13</v>
      </c>
      <c r="E24" s="160"/>
      <c r="F24" s="160"/>
      <c r="G24" s="161"/>
      <c r="H24" s="31" t="s">
        <v>49</v>
      </c>
      <c r="I24" s="41">
        <v>6353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50</v>
      </c>
      <c r="I25" s="36"/>
      <c r="J25" s="16"/>
      <c r="K25" s="16"/>
      <c r="L25" s="16"/>
    </row>
    <row r="26" spans="1:12" x14ac:dyDescent="0.2">
      <c r="A26" s="133" t="s">
        <v>48</v>
      </c>
      <c r="B26" s="134"/>
      <c r="C26" s="42" t="s">
        <v>314</v>
      </c>
      <c r="D26" s="43"/>
      <c r="E26" s="16"/>
      <c r="F26" s="44"/>
      <c r="G26" s="133" t="s">
        <v>51</v>
      </c>
      <c r="H26" s="134"/>
      <c r="I26" s="45" t="s">
        <v>14</v>
      </c>
      <c r="J26" s="16"/>
      <c r="K26" s="16"/>
      <c r="L26" s="16"/>
    </row>
    <row r="27" spans="1:12" x14ac:dyDescent="0.2">
      <c r="A27" s="33"/>
      <c r="B27" s="33"/>
      <c r="C27" s="24"/>
      <c r="D27" s="44"/>
      <c r="E27" s="44"/>
      <c r="F27" s="44"/>
      <c r="G27" s="44"/>
      <c r="H27" s="24"/>
      <c r="I27" s="46"/>
      <c r="J27" s="16"/>
      <c r="K27" s="16"/>
      <c r="L27" s="16"/>
    </row>
    <row r="28" spans="1:12" x14ac:dyDescent="0.2">
      <c r="A28" s="164" t="s">
        <v>52</v>
      </c>
      <c r="B28" s="165"/>
      <c r="C28" s="166"/>
      <c r="D28" s="166"/>
      <c r="E28" s="167" t="s">
        <v>309</v>
      </c>
      <c r="F28" s="168"/>
      <c r="G28" s="168"/>
      <c r="H28" s="169" t="s">
        <v>53</v>
      </c>
      <c r="I28" s="169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7"/>
      <c r="I29" s="46"/>
      <c r="J29" s="16"/>
      <c r="K29" s="16"/>
      <c r="L29" s="16"/>
    </row>
    <row r="30" spans="1:12" x14ac:dyDescent="0.2">
      <c r="A30" s="154" t="s">
        <v>15</v>
      </c>
      <c r="B30" s="148"/>
      <c r="C30" s="148"/>
      <c r="D30" s="149"/>
      <c r="E30" s="154" t="s">
        <v>21</v>
      </c>
      <c r="F30" s="155"/>
      <c r="G30" s="156"/>
      <c r="H30" s="145" t="s">
        <v>26</v>
      </c>
      <c r="I30" s="157"/>
      <c r="J30" s="16"/>
      <c r="K30" s="16"/>
      <c r="L30" s="16"/>
    </row>
    <row r="31" spans="1:12" x14ac:dyDescent="0.2">
      <c r="A31" s="38"/>
      <c r="B31" s="38"/>
      <c r="C31" s="36"/>
      <c r="D31" s="158"/>
      <c r="E31" s="158"/>
      <c r="F31" s="158"/>
      <c r="G31" s="159"/>
      <c r="H31" s="24"/>
      <c r="I31" s="50"/>
      <c r="J31" s="16"/>
      <c r="K31" s="16"/>
      <c r="L31" s="16"/>
    </row>
    <row r="32" spans="1:12" x14ac:dyDescent="0.2">
      <c r="A32" s="154" t="s">
        <v>16</v>
      </c>
      <c r="B32" s="148"/>
      <c r="C32" s="148"/>
      <c r="D32" s="149"/>
      <c r="E32" s="154" t="s">
        <v>21</v>
      </c>
      <c r="F32" s="148"/>
      <c r="G32" s="148"/>
      <c r="H32" s="145" t="s">
        <v>27</v>
      </c>
      <c r="I32" s="146"/>
      <c r="J32" s="16"/>
      <c r="K32" s="16"/>
      <c r="L32" s="16"/>
    </row>
    <row r="33" spans="1:12" x14ac:dyDescent="0.2">
      <c r="A33" s="38"/>
      <c r="B33" s="38"/>
      <c r="C33" s="36"/>
      <c r="D33" s="48"/>
      <c r="E33" s="48"/>
      <c r="F33" s="48"/>
      <c r="G33" s="49"/>
      <c r="H33" s="24"/>
      <c r="I33" s="51"/>
      <c r="J33" s="16"/>
      <c r="K33" s="16"/>
      <c r="L33" s="16"/>
    </row>
    <row r="34" spans="1:12" x14ac:dyDescent="0.2">
      <c r="A34" s="154" t="s">
        <v>17</v>
      </c>
      <c r="B34" s="148"/>
      <c r="C34" s="148"/>
      <c r="D34" s="149"/>
      <c r="E34" s="154" t="s">
        <v>22</v>
      </c>
      <c r="F34" s="148"/>
      <c r="G34" s="148"/>
      <c r="H34" s="145" t="s">
        <v>28</v>
      </c>
      <c r="I34" s="146"/>
      <c r="J34" s="16"/>
      <c r="K34" s="16"/>
      <c r="L34" s="16"/>
    </row>
    <row r="35" spans="1:12" x14ac:dyDescent="0.2">
      <c r="A35" s="38"/>
      <c r="B35" s="38"/>
      <c r="C35" s="36"/>
      <c r="D35" s="48"/>
      <c r="E35" s="48"/>
      <c r="F35" s="48"/>
      <c r="G35" s="49"/>
      <c r="H35" s="24"/>
      <c r="I35" s="51"/>
      <c r="J35" s="16"/>
      <c r="K35" s="16"/>
      <c r="L35" s="16"/>
    </row>
    <row r="36" spans="1:12" x14ac:dyDescent="0.2">
      <c r="A36" s="154" t="s">
        <v>18</v>
      </c>
      <c r="B36" s="148"/>
      <c r="C36" s="148"/>
      <c r="D36" s="149"/>
      <c r="E36" s="154" t="s">
        <v>23</v>
      </c>
      <c r="F36" s="148"/>
      <c r="G36" s="148"/>
      <c r="H36" s="145" t="s">
        <v>29</v>
      </c>
      <c r="I36" s="146"/>
      <c r="J36" s="16"/>
      <c r="K36" s="16"/>
      <c r="L36" s="16"/>
    </row>
    <row r="37" spans="1:12" x14ac:dyDescent="0.2">
      <c r="A37" s="52"/>
      <c r="B37" s="52"/>
      <c r="C37" s="150"/>
      <c r="D37" s="151"/>
      <c r="E37" s="24"/>
      <c r="F37" s="150"/>
      <c r="G37" s="151"/>
      <c r="H37" s="24"/>
      <c r="I37" s="24"/>
      <c r="J37" s="16"/>
      <c r="K37" s="16"/>
      <c r="L37" s="16"/>
    </row>
    <row r="38" spans="1:12" x14ac:dyDescent="0.2">
      <c r="A38" s="154" t="s">
        <v>19</v>
      </c>
      <c r="B38" s="148"/>
      <c r="C38" s="148"/>
      <c r="D38" s="149"/>
      <c r="E38" s="154" t="s">
        <v>24</v>
      </c>
      <c r="F38" s="148"/>
      <c r="G38" s="148"/>
      <c r="H38" s="145" t="s">
        <v>30</v>
      </c>
      <c r="I38" s="146"/>
      <c r="J38" s="16"/>
      <c r="K38" s="16"/>
      <c r="L38" s="16"/>
    </row>
    <row r="39" spans="1:12" x14ac:dyDescent="0.2">
      <c r="A39" s="52"/>
      <c r="B39" s="52"/>
      <c r="C39" s="53"/>
      <c r="D39" s="54"/>
      <c r="E39" s="24"/>
      <c r="F39" s="53"/>
      <c r="G39" s="54"/>
      <c r="H39" s="24"/>
      <c r="I39" s="24"/>
      <c r="J39" s="16"/>
      <c r="K39" s="16"/>
      <c r="L39" s="16"/>
    </row>
    <row r="40" spans="1:12" x14ac:dyDescent="0.2">
      <c r="A40" s="154" t="s">
        <v>20</v>
      </c>
      <c r="B40" s="155"/>
      <c r="C40" s="155"/>
      <c r="D40" s="156"/>
      <c r="E40" s="154" t="s">
        <v>25</v>
      </c>
      <c r="F40" s="148"/>
      <c r="G40" s="148"/>
      <c r="H40" s="145" t="s">
        <v>31</v>
      </c>
      <c r="I40" s="146"/>
      <c r="J40" s="16"/>
      <c r="K40" s="16"/>
      <c r="L40" s="16"/>
    </row>
    <row r="41" spans="1:12" x14ac:dyDescent="0.2">
      <c r="A41" s="39"/>
      <c r="B41" s="116"/>
      <c r="C41" s="116"/>
      <c r="D41" s="116"/>
      <c r="E41" s="39"/>
      <c r="F41" s="116"/>
      <c r="G41" s="116"/>
      <c r="H41" s="117"/>
      <c r="I41" s="117"/>
      <c r="J41" s="16"/>
      <c r="K41" s="16"/>
      <c r="L41" s="16"/>
    </row>
    <row r="42" spans="1:12" x14ac:dyDescent="0.2">
      <c r="A42" s="52"/>
      <c r="B42" s="52"/>
      <c r="C42" s="53"/>
      <c r="D42" s="54"/>
      <c r="E42" s="24"/>
      <c r="F42" s="53"/>
      <c r="G42" s="54"/>
      <c r="H42" s="24"/>
      <c r="I42" s="24"/>
      <c r="J42" s="16"/>
      <c r="K42" s="16"/>
      <c r="L42" s="16"/>
    </row>
    <row r="43" spans="1:12" x14ac:dyDescent="0.2">
      <c r="A43" s="55"/>
      <c r="B43" s="55"/>
      <c r="C43" s="55"/>
      <c r="D43" s="35"/>
      <c r="E43" s="35"/>
      <c r="F43" s="55"/>
      <c r="G43" s="35"/>
      <c r="H43" s="35"/>
      <c r="I43" s="35"/>
      <c r="J43" s="16"/>
      <c r="K43" s="16"/>
      <c r="L43" s="16"/>
    </row>
    <row r="44" spans="1:12" x14ac:dyDescent="0.2">
      <c r="A44" s="128" t="s">
        <v>54</v>
      </c>
      <c r="B44" s="129"/>
      <c r="C44" s="145"/>
      <c r="D44" s="146"/>
      <c r="E44" s="25"/>
      <c r="F44" s="147"/>
      <c r="G44" s="148"/>
      <c r="H44" s="148"/>
      <c r="I44" s="149"/>
      <c r="J44" s="16"/>
      <c r="K44" s="16"/>
      <c r="L44" s="16"/>
    </row>
    <row r="45" spans="1:12" x14ac:dyDescent="0.2">
      <c r="A45" s="52"/>
      <c r="B45" s="52"/>
      <c r="C45" s="150"/>
      <c r="D45" s="151"/>
      <c r="E45" s="24"/>
      <c r="F45" s="150"/>
      <c r="G45" s="152"/>
      <c r="H45" s="56"/>
      <c r="I45" s="56"/>
      <c r="J45" s="16"/>
      <c r="K45" s="16"/>
      <c r="L45" s="16"/>
    </row>
    <row r="46" spans="1:12" x14ac:dyDescent="0.2">
      <c r="A46" s="128" t="s">
        <v>55</v>
      </c>
      <c r="B46" s="129"/>
      <c r="C46" s="147" t="s">
        <v>32</v>
      </c>
      <c r="D46" s="153"/>
      <c r="E46" s="153"/>
      <c r="F46" s="153"/>
      <c r="G46" s="153"/>
      <c r="H46" s="153"/>
      <c r="I46" s="153"/>
      <c r="J46" s="16"/>
      <c r="K46" s="16"/>
      <c r="L46" s="16"/>
    </row>
    <row r="47" spans="1:12" x14ac:dyDescent="0.2">
      <c r="A47" s="33"/>
      <c r="B47" s="33"/>
      <c r="C47" s="57" t="s">
        <v>57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28" t="s">
        <v>56</v>
      </c>
      <c r="B48" s="129"/>
      <c r="C48" s="135" t="s">
        <v>33</v>
      </c>
      <c r="D48" s="131"/>
      <c r="E48" s="132"/>
      <c r="F48" s="25"/>
      <c r="G48" s="31" t="s">
        <v>58</v>
      </c>
      <c r="H48" s="135" t="s">
        <v>34</v>
      </c>
      <c r="I48" s="132"/>
      <c r="J48" s="16"/>
      <c r="K48" s="16"/>
      <c r="L48" s="16"/>
    </row>
    <row r="49" spans="1:12" x14ac:dyDescent="0.2">
      <c r="A49" s="33"/>
      <c r="B49" s="33"/>
      <c r="C49" s="57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28" t="s">
        <v>59</v>
      </c>
      <c r="B50" s="129"/>
      <c r="C50" s="130" t="s">
        <v>35</v>
      </c>
      <c r="D50" s="131"/>
      <c r="E50" s="131"/>
      <c r="F50" s="131"/>
      <c r="G50" s="131"/>
      <c r="H50" s="131"/>
      <c r="I50" s="132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3" t="s">
        <v>60</v>
      </c>
      <c r="B52" s="134"/>
      <c r="C52" s="135" t="s">
        <v>306</v>
      </c>
      <c r="D52" s="131"/>
      <c r="E52" s="131"/>
      <c r="F52" s="131"/>
      <c r="G52" s="131"/>
      <c r="H52" s="131"/>
      <c r="I52" s="136"/>
      <c r="J52" s="16"/>
      <c r="K52" s="16"/>
      <c r="L52" s="16"/>
    </row>
    <row r="53" spans="1:12" x14ac:dyDescent="0.2">
      <c r="A53" s="58"/>
      <c r="B53" s="58"/>
      <c r="C53" s="139" t="s">
        <v>57</v>
      </c>
      <c r="D53" s="139"/>
      <c r="E53" s="139"/>
      <c r="F53" s="139"/>
      <c r="G53" s="139"/>
      <c r="H53" s="139"/>
      <c r="I53" s="60"/>
      <c r="J53" s="16"/>
      <c r="K53" s="16"/>
      <c r="L53" s="16"/>
    </row>
    <row r="54" spans="1:12" x14ac:dyDescent="0.2">
      <c r="A54" s="58"/>
      <c r="B54" s="58"/>
      <c r="C54" s="59"/>
      <c r="D54" s="59"/>
      <c r="E54" s="59"/>
      <c r="F54" s="59"/>
      <c r="G54" s="59"/>
      <c r="H54" s="59"/>
      <c r="I54" s="60"/>
      <c r="J54" s="16"/>
      <c r="K54" s="16"/>
      <c r="L54" s="16"/>
    </row>
    <row r="55" spans="1:12" x14ac:dyDescent="0.2">
      <c r="A55" s="58"/>
      <c r="B55" s="137" t="s">
        <v>61</v>
      </c>
      <c r="C55" s="138"/>
      <c r="D55" s="138"/>
      <c r="E55" s="138"/>
      <c r="F55" s="91"/>
      <c r="G55" s="91"/>
      <c r="H55" s="87"/>
      <c r="I55" s="87"/>
      <c r="J55" s="16"/>
      <c r="K55" s="16"/>
      <c r="L55" s="16"/>
    </row>
    <row r="56" spans="1:12" x14ac:dyDescent="0.2">
      <c r="A56" s="58"/>
      <c r="B56" s="92" t="s">
        <v>310</v>
      </c>
      <c r="C56" s="93"/>
      <c r="D56" s="93"/>
      <c r="E56" s="93"/>
      <c r="F56" s="93"/>
      <c r="G56" s="93"/>
      <c r="H56" s="143"/>
      <c r="I56" s="143"/>
      <c r="J56" s="16"/>
      <c r="K56" s="16"/>
      <c r="L56" s="16"/>
    </row>
    <row r="57" spans="1:12" x14ac:dyDescent="0.2">
      <c r="A57" s="58"/>
      <c r="B57" s="92" t="s">
        <v>316</v>
      </c>
      <c r="C57" s="93"/>
      <c r="D57" s="93"/>
      <c r="E57" s="93"/>
      <c r="F57" s="93"/>
      <c r="G57" s="93"/>
      <c r="H57" s="143"/>
      <c r="I57" s="143"/>
      <c r="J57" s="16"/>
      <c r="K57" s="16"/>
      <c r="L57" s="16"/>
    </row>
    <row r="58" spans="1:12" x14ac:dyDescent="0.2">
      <c r="A58" s="58"/>
      <c r="B58" s="118" t="s">
        <v>315</v>
      </c>
      <c r="C58" s="119"/>
      <c r="D58" s="119"/>
      <c r="E58" s="119"/>
      <c r="F58" s="93"/>
      <c r="G58" s="93"/>
      <c r="H58" s="143"/>
      <c r="I58" s="143"/>
      <c r="J58" s="16"/>
      <c r="K58" s="16"/>
      <c r="L58" s="16"/>
    </row>
    <row r="59" spans="1:12" x14ac:dyDescent="0.2">
      <c r="A59" s="58"/>
      <c r="B59" s="92" t="s">
        <v>307</v>
      </c>
      <c r="C59" s="93"/>
      <c r="D59" s="93"/>
      <c r="E59" s="93"/>
      <c r="F59" s="93"/>
      <c r="G59" s="93"/>
      <c r="H59" s="143"/>
      <c r="I59" s="143"/>
      <c r="J59" s="16"/>
      <c r="K59" s="16"/>
      <c r="L59" s="16"/>
    </row>
    <row r="60" spans="1:12" x14ac:dyDescent="0.2">
      <c r="A60" s="58"/>
      <c r="B60" s="92"/>
      <c r="C60" s="96"/>
      <c r="D60" s="96"/>
      <c r="E60" s="96"/>
      <c r="F60" s="96"/>
      <c r="G60" s="96"/>
      <c r="H60" s="143"/>
      <c r="I60" s="143"/>
      <c r="J60" s="16"/>
      <c r="K60" s="16"/>
      <c r="L60" s="16"/>
    </row>
    <row r="61" spans="1:12" x14ac:dyDescent="0.2">
      <c r="A61" s="58"/>
      <c r="B61" s="92"/>
      <c r="C61" s="96"/>
      <c r="D61" s="96"/>
      <c r="E61" s="96"/>
      <c r="F61" s="96"/>
      <c r="G61" s="96"/>
      <c r="H61" s="143"/>
      <c r="I61" s="143"/>
      <c r="J61" s="16"/>
      <c r="K61" s="16"/>
      <c r="L61" s="16"/>
    </row>
    <row r="62" spans="1:12" x14ac:dyDescent="0.2">
      <c r="A62" s="58"/>
      <c r="B62" s="97"/>
      <c r="C62" s="59"/>
      <c r="D62" s="59"/>
      <c r="E62" s="59"/>
      <c r="F62" s="59"/>
      <c r="G62" s="59"/>
      <c r="H62" s="59"/>
      <c r="I62" s="60"/>
      <c r="J62" s="16"/>
      <c r="K62" s="16"/>
      <c r="L62" s="16"/>
    </row>
    <row r="63" spans="1:12" ht="13.5" thickBot="1" x14ac:dyDescent="0.25">
      <c r="A63" s="61" t="s">
        <v>1</v>
      </c>
      <c r="B63" s="25"/>
      <c r="C63" s="25"/>
      <c r="D63" s="25"/>
      <c r="E63" s="25"/>
      <c r="F63" s="25"/>
      <c r="G63" s="62"/>
      <c r="H63" s="63"/>
      <c r="I63" s="62"/>
      <c r="J63" s="16"/>
      <c r="K63" s="16"/>
      <c r="L63" s="16"/>
    </row>
    <row r="64" spans="1:12" x14ac:dyDescent="0.2">
      <c r="A64" s="25"/>
      <c r="B64" s="25"/>
      <c r="C64" s="25"/>
      <c r="D64" s="25"/>
      <c r="E64" s="58" t="s">
        <v>2</v>
      </c>
      <c r="F64" s="16"/>
      <c r="G64" s="140" t="s">
        <v>62</v>
      </c>
      <c r="H64" s="141"/>
      <c r="I64" s="142"/>
      <c r="J64" s="16"/>
      <c r="K64" s="16"/>
      <c r="L64" s="16"/>
    </row>
    <row r="65" spans="1:12" x14ac:dyDescent="0.2">
      <c r="A65" s="64"/>
      <c r="B65" s="64"/>
      <c r="C65" s="30"/>
      <c r="D65" s="30"/>
      <c r="E65" s="30"/>
      <c r="F65" s="30"/>
      <c r="G65" s="126"/>
      <c r="H65" s="12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zoomScale="110" zoomScaleNormal="110" zoomScaleSheetLayoutView="100" workbookViewId="0">
      <selection sqref="A1:J1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80" customWidth="1"/>
    <col min="12" max="12" width="11" bestFit="1" customWidth="1"/>
    <col min="13" max="13" width="9.140625" customWidth="1"/>
  </cols>
  <sheetData>
    <row r="1" spans="1:11" ht="12.75" customHeight="1" x14ac:dyDescent="0.2">
      <c r="A1" s="191" t="s">
        <v>63</v>
      </c>
      <c r="B1" s="192"/>
      <c r="C1" s="192"/>
      <c r="D1" s="192"/>
      <c r="E1" s="192"/>
      <c r="F1" s="192"/>
      <c r="G1" s="192"/>
      <c r="H1" s="192"/>
      <c r="I1" s="192"/>
      <c r="J1" s="192"/>
      <c r="K1" s="193"/>
    </row>
    <row r="2" spans="1:11" ht="12.75" customHeight="1" x14ac:dyDescent="0.2">
      <c r="A2" s="195" t="s">
        <v>319</v>
      </c>
      <c r="B2" s="196"/>
      <c r="C2" s="196"/>
      <c r="D2" s="196"/>
      <c r="E2" s="196"/>
      <c r="F2" s="196"/>
      <c r="G2" s="196"/>
      <c r="H2" s="196"/>
      <c r="I2" s="196"/>
      <c r="J2" s="196"/>
      <c r="K2" s="194"/>
    </row>
    <row r="3" spans="1:11" x14ac:dyDescent="0.2">
      <c r="A3" s="109"/>
      <c r="B3" s="125"/>
      <c r="C3" s="125"/>
      <c r="D3" s="125"/>
      <c r="E3" s="125"/>
      <c r="F3" s="125"/>
      <c r="G3" s="125"/>
      <c r="H3" s="125"/>
      <c r="I3" s="125"/>
      <c r="J3" s="125"/>
      <c r="K3" s="108"/>
    </row>
    <row r="4" spans="1:11" ht="12.75" customHeight="1" x14ac:dyDescent="0.2">
      <c r="A4" s="197" t="s">
        <v>235</v>
      </c>
      <c r="B4" s="198"/>
      <c r="C4" s="198"/>
      <c r="D4" s="198"/>
      <c r="E4" s="198"/>
      <c r="F4" s="198"/>
      <c r="G4" s="198"/>
      <c r="H4" s="198"/>
      <c r="I4" s="198"/>
      <c r="J4" s="198"/>
      <c r="K4" s="199"/>
    </row>
    <row r="5" spans="1:11" ht="33" customHeight="1" thickBot="1" x14ac:dyDescent="0.25">
      <c r="A5" s="200" t="s">
        <v>64</v>
      </c>
      <c r="B5" s="201"/>
      <c r="C5" s="201"/>
      <c r="D5" s="201"/>
      <c r="E5" s="201"/>
      <c r="F5" s="201"/>
      <c r="G5" s="201"/>
      <c r="H5" s="202"/>
      <c r="I5" s="65" t="s">
        <v>65</v>
      </c>
      <c r="J5" s="66" t="s">
        <v>66</v>
      </c>
      <c r="K5" s="67" t="s">
        <v>67</v>
      </c>
    </row>
    <row r="6" spans="1:11" x14ac:dyDescent="0.2">
      <c r="A6" s="203">
        <v>1</v>
      </c>
      <c r="B6" s="203"/>
      <c r="C6" s="203"/>
      <c r="D6" s="203"/>
      <c r="E6" s="203"/>
      <c r="F6" s="203"/>
      <c r="G6" s="203"/>
      <c r="H6" s="203"/>
      <c r="I6" s="69">
        <v>2</v>
      </c>
      <c r="J6" s="68">
        <v>3</v>
      </c>
      <c r="K6" s="68">
        <v>4</v>
      </c>
    </row>
    <row r="7" spans="1:11" ht="11.25" customHeight="1" x14ac:dyDescent="0.2">
      <c r="A7" s="204" t="s">
        <v>69</v>
      </c>
      <c r="B7" s="205"/>
      <c r="C7" s="205"/>
      <c r="D7" s="205"/>
      <c r="E7" s="205"/>
      <c r="F7" s="205"/>
      <c r="G7" s="205"/>
      <c r="H7" s="205"/>
      <c r="I7" s="205"/>
      <c r="J7" s="205"/>
      <c r="K7" s="206"/>
    </row>
    <row r="8" spans="1:11" ht="12.75" customHeight="1" x14ac:dyDescent="0.2">
      <c r="A8" s="207" t="s">
        <v>68</v>
      </c>
      <c r="B8" s="208"/>
      <c r="C8" s="208"/>
      <c r="D8" s="208"/>
      <c r="E8" s="208"/>
      <c r="F8" s="208"/>
      <c r="G8" s="208"/>
      <c r="H8" s="209"/>
      <c r="I8" s="6">
        <v>1</v>
      </c>
      <c r="J8" s="9"/>
      <c r="K8" s="9"/>
    </row>
    <row r="9" spans="1:11" ht="12.75" customHeight="1" x14ac:dyDescent="0.2">
      <c r="A9" s="188" t="s">
        <v>70</v>
      </c>
      <c r="B9" s="189"/>
      <c r="C9" s="189"/>
      <c r="D9" s="189"/>
      <c r="E9" s="189"/>
      <c r="F9" s="189"/>
      <c r="G9" s="189"/>
      <c r="H9" s="190"/>
      <c r="I9" s="4">
        <v>2</v>
      </c>
      <c r="J9" s="10">
        <f>J10+J17+J27+J36+J40</f>
        <v>1891921160</v>
      </c>
      <c r="K9" s="10">
        <f>K10+K17+K27+K36+K40</f>
        <v>1846807211.8729999</v>
      </c>
    </row>
    <row r="10" spans="1:11" ht="12.75" customHeight="1" x14ac:dyDescent="0.2">
      <c r="A10" s="185" t="s">
        <v>71</v>
      </c>
      <c r="B10" s="186"/>
      <c r="C10" s="186"/>
      <c r="D10" s="186"/>
      <c r="E10" s="186"/>
      <c r="F10" s="186"/>
      <c r="G10" s="186"/>
      <c r="H10" s="187"/>
      <c r="I10" s="4">
        <v>3</v>
      </c>
      <c r="J10" s="10">
        <f>SUM(J11:J16)</f>
        <v>311927331</v>
      </c>
      <c r="K10" s="10">
        <f>SUM(K11:K16)</f>
        <v>306867006</v>
      </c>
    </row>
    <row r="11" spans="1:11" ht="12.75" customHeight="1" x14ac:dyDescent="0.2">
      <c r="A11" s="185" t="s">
        <v>72</v>
      </c>
      <c r="B11" s="186"/>
      <c r="C11" s="186"/>
      <c r="D11" s="186"/>
      <c r="E11" s="186"/>
      <c r="F11" s="186"/>
      <c r="G11" s="186"/>
      <c r="H11" s="187"/>
      <c r="I11" s="4">
        <v>4</v>
      </c>
      <c r="J11" s="11">
        <v>5647170</v>
      </c>
      <c r="K11" s="11">
        <v>6025450</v>
      </c>
    </row>
    <row r="12" spans="1:11" ht="12.75" customHeight="1" x14ac:dyDescent="0.2">
      <c r="A12" s="185" t="s">
        <v>73</v>
      </c>
      <c r="B12" s="186"/>
      <c r="C12" s="186"/>
      <c r="D12" s="186"/>
      <c r="E12" s="186"/>
      <c r="F12" s="186"/>
      <c r="G12" s="186"/>
      <c r="H12" s="187"/>
      <c r="I12" s="4">
        <v>5</v>
      </c>
      <c r="J12" s="11">
        <v>244280446</v>
      </c>
      <c r="K12" s="11">
        <v>240073566</v>
      </c>
    </row>
    <row r="13" spans="1:11" ht="12.75" customHeight="1" x14ac:dyDescent="0.2">
      <c r="A13" s="185" t="s">
        <v>0</v>
      </c>
      <c r="B13" s="186"/>
      <c r="C13" s="186"/>
      <c r="D13" s="186"/>
      <c r="E13" s="186"/>
      <c r="F13" s="186"/>
      <c r="G13" s="186"/>
      <c r="H13" s="187"/>
      <c r="I13" s="4">
        <v>6</v>
      </c>
      <c r="J13" s="11">
        <v>41129000</v>
      </c>
      <c r="K13" s="11">
        <v>41129000</v>
      </c>
    </row>
    <row r="14" spans="1:11" ht="12.75" customHeight="1" x14ac:dyDescent="0.2">
      <c r="A14" s="185" t="s">
        <v>74</v>
      </c>
      <c r="B14" s="186"/>
      <c r="C14" s="186"/>
      <c r="D14" s="186"/>
      <c r="E14" s="186"/>
      <c r="F14" s="186"/>
      <c r="G14" s="186"/>
      <c r="H14" s="187"/>
      <c r="I14" s="4">
        <v>7</v>
      </c>
      <c r="J14" s="11">
        <v>0</v>
      </c>
      <c r="K14" s="11">
        <v>0</v>
      </c>
    </row>
    <row r="15" spans="1:11" ht="12.75" customHeight="1" x14ac:dyDescent="0.2">
      <c r="A15" s="185" t="s">
        <v>75</v>
      </c>
      <c r="B15" s="186"/>
      <c r="C15" s="186"/>
      <c r="D15" s="186"/>
      <c r="E15" s="186"/>
      <c r="F15" s="186"/>
      <c r="G15" s="186"/>
      <c r="H15" s="187"/>
      <c r="I15" s="4">
        <v>8</v>
      </c>
      <c r="J15" s="11">
        <v>20870715</v>
      </c>
      <c r="K15" s="11">
        <v>19638990</v>
      </c>
    </row>
    <row r="16" spans="1:11" ht="12.75" customHeight="1" x14ac:dyDescent="0.2">
      <c r="A16" s="185" t="s">
        <v>76</v>
      </c>
      <c r="B16" s="186"/>
      <c r="C16" s="186"/>
      <c r="D16" s="186"/>
      <c r="E16" s="186"/>
      <c r="F16" s="186"/>
      <c r="G16" s="186"/>
      <c r="H16" s="187"/>
      <c r="I16" s="4">
        <v>9</v>
      </c>
      <c r="J16" s="11">
        <v>0</v>
      </c>
      <c r="K16" s="11">
        <v>0</v>
      </c>
    </row>
    <row r="17" spans="1:11" ht="12.75" customHeight="1" x14ac:dyDescent="0.2">
      <c r="A17" s="185" t="s">
        <v>77</v>
      </c>
      <c r="B17" s="186"/>
      <c r="C17" s="186"/>
      <c r="D17" s="186"/>
      <c r="E17" s="186"/>
      <c r="F17" s="186"/>
      <c r="G17" s="186"/>
      <c r="H17" s="187"/>
      <c r="I17" s="4">
        <v>10</v>
      </c>
      <c r="J17" s="10">
        <f>SUM(J18:J26)</f>
        <v>1519648607</v>
      </c>
      <c r="K17" s="10">
        <f>SUM(K18:K26)</f>
        <v>1479520005</v>
      </c>
    </row>
    <row r="18" spans="1:11" x14ac:dyDescent="0.2">
      <c r="A18" s="185" t="s">
        <v>78</v>
      </c>
      <c r="B18" s="186"/>
      <c r="C18" s="186"/>
      <c r="D18" s="186"/>
      <c r="E18" s="186"/>
      <c r="F18" s="186"/>
      <c r="G18" s="186"/>
      <c r="H18" s="187"/>
      <c r="I18" s="4">
        <v>11</v>
      </c>
      <c r="J18" s="11">
        <v>145730441</v>
      </c>
      <c r="K18" s="11">
        <v>146102683</v>
      </c>
    </row>
    <row r="19" spans="1:11" ht="12.75" customHeight="1" x14ac:dyDescent="0.2">
      <c r="A19" s="185" t="s">
        <v>79</v>
      </c>
      <c r="B19" s="186"/>
      <c r="C19" s="186"/>
      <c r="D19" s="186"/>
      <c r="E19" s="186"/>
      <c r="F19" s="186"/>
      <c r="G19" s="186"/>
      <c r="H19" s="187"/>
      <c r="I19" s="4">
        <v>12</v>
      </c>
      <c r="J19" s="11">
        <v>877174067</v>
      </c>
      <c r="K19" s="11">
        <v>842451540</v>
      </c>
    </row>
    <row r="20" spans="1:11" ht="12.75" customHeight="1" x14ac:dyDescent="0.2">
      <c r="A20" s="185" t="s">
        <v>80</v>
      </c>
      <c r="B20" s="186"/>
      <c r="C20" s="186"/>
      <c r="D20" s="186"/>
      <c r="E20" s="186"/>
      <c r="F20" s="186"/>
      <c r="G20" s="186"/>
      <c r="H20" s="187"/>
      <c r="I20" s="4">
        <v>13</v>
      </c>
      <c r="J20" s="11">
        <v>416715386</v>
      </c>
      <c r="K20" s="11">
        <v>387819511</v>
      </c>
    </row>
    <row r="21" spans="1:11" ht="12.75" customHeight="1" x14ac:dyDescent="0.2">
      <c r="A21" s="185" t="s">
        <v>81</v>
      </c>
      <c r="B21" s="186"/>
      <c r="C21" s="186"/>
      <c r="D21" s="186"/>
      <c r="E21" s="186"/>
      <c r="F21" s="186"/>
      <c r="G21" s="186"/>
      <c r="H21" s="187"/>
      <c r="I21" s="4">
        <v>14</v>
      </c>
      <c r="J21" s="11">
        <v>21306708</v>
      </c>
      <c r="K21" s="11">
        <v>17708483</v>
      </c>
    </row>
    <row r="22" spans="1:11" ht="12.75" customHeight="1" x14ac:dyDescent="0.2">
      <c r="A22" s="185" t="s">
        <v>82</v>
      </c>
      <c r="B22" s="186"/>
      <c r="C22" s="186"/>
      <c r="D22" s="186"/>
      <c r="E22" s="186"/>
      <c r="F22" s="186"/>
      <c r="G22" s="186"/>
      <c r="H22" s="187"/>
      <c r="I22" s="4">
        <v>15</v>
      </c>
      <c r="J22" s="11">
        <v>0</v>
      </c>
      <c r="K22" s="11">
        <v>0</v>
      </c>
    </row>
    <row r="23" spans="1:11" ht="12.75" customHeight="1" x14ac:dyDescent="0.2">
      <c r="A23" s="185" t="s">
        <v>83</v>
      </c>
      <c r="B23" s="186"/>
      <c r="C23" s="186"/>
      <c r="D23" s="186"/>
      <c r="E23" s="186"/>
      <c r="F23" s="186"/>
      <c r="G23" s="186"/>
      <c r="H23" s="187"/>
      <c r="I23" s="4">
        <v>16</v>
      </c>
      <c r="J23" s="11">
        <v>13219507</v>
      </c>
      <c r="K23" s="11">
        <v>823272</v>
      </c>
    </row>
    <row r="24" spans="1:11" ht="12.75" customHeight="1" x14ac:dyDescent="0.2">
      <c r="A24" s="185" t="s">
        <v>84</v>
      </c>
      <c r="B24" s="186"/>
      <c r="C24" s="186"/>
      <c r="D24" s="186"/>
      <c r="E24" s="186"/>
      <c r="F24" s="186"/>
      <c r="G24" s="186"/>
      <c r="H24" s="187"/>
      <c r="I24" s="4">
        <v>17</v>
      </c>
      <c r="J24" s="11">
        <v>41662125</v>
      </c>
      <c r="K24" s="11">
        <v>80785500</v>
      </c>
    </row>
    <row r="25" spans="1:11" ht="12.75" customHeight="1" x14ac:dyDescent="0.2">
      <c r="A25" s="185" t="s">
        <v>85</v>
      </c>
      <c r="B25" s="186"/>
      <c r="C25" s="186"/>
      <c r="D25" s="186"/>
      <c r="E25" s="186"/>
      <c r="F25" s="186"/>
      <c r="G25" s="186"/>
      <c r="H25" s="187"/>
      <c r="I25" s="4">
        <v>18</v>
      </c>
      <c r="J25" s="11">
        <v>3840373</v>
      </c>
      <c r="K25" s="11">
        <v>3829016</v>
      </c>
    </row>
    <row r="26" spans="1:11" ht="12.75" customHeight="1" x14ac:dyDescent="0.2">
      <c r="A26" s="185" t="s">
        <v>86</v>
      </c>
      <c r="B26" s="186"/>
      <c r="C26" s="186"/>
      <c r="D26" s="186"/>
      <c r="E26" s="186"/>
      <c r="F26" s="186"/>
      <c r="G26" s="186"/>
      <c r="H26" s="187"/>
      <c r="I26" s="4">
        <v>19</v>
      </c>
      <c r="J26" s="11">
        <v>0</v>
      </c>
      <c r="K26" s="11">
        <v>0</v>
      </c>
    </row>
    <row r="27" spans="1:11" ht="12.75" customHeight="1" x14ac:dyDescent="0.2">
      <c r="A27" s="185" t="s">
        <v>87</v>
      </c>
      <c r="B27" s="186"/>
      <c r="C27" s="186"/>
      <c r="D27" s="186"/>
      <c r="E27" s="186"/>
      <c r="F27" s="186"/>
      <c r="G27" s="186"/>
      <c r="H27" s="187"/>
      <c r="I27" s="4">
        <v>20</v>
      </c>
      <c r="J27" s="10">
        <f>SUM(J28:J35)</f>
        <v>4323161</v>
      </c>
      <c r="K27" s="10">
        <f>SUM(K28:K35)</f>
        <v>2424441</v>
      </c>
    </row>
    <row r="28" spans="1:11" ht="12.75" customHeight="1" x14ac:dyDescent="0.2">
      <c r="A28" s="185" t="s">
        <v>88</v>
      </c>
      <c r="B28" s="186"/>
      <c r="C28" s="186"/>
      <c r="D28" s="186"/>
      <c r="E28" s="186"/>
      <c r="F28" s="186"/>
      <c r="G28" s="186"/>
      <c r="H28" s="187"/>
      <c r="I28" s="4">
        <v>21</v>
      </c>
      <c r="J28" s="11">
        <v>0</v>
      </c>
      <c r="K28" s="11">
        <v>0</v>
      </c>
    </row>
    <row r="29" spans="1:11" ht="12.75" customHeight="1" x14ac:dyDescent="0.2">
      <c r="A29" s="185" t="s">
        <v>89</v>
      </c>
      <c r="B29" s="186"/>
      <c r="C29" s="186"/>
      <c r="D29" s="186"/>
      <c r="E29" s="186"/>
      <c r="F29" s="186"/>
      <c r="G29" s="186"/>
      <c r="H29" s="187"/>
      <c r="I29" s="4">
        <v>22</v>
      </c>
      <c r="J29" s="11">
        <v>0</v>
      </c>
      <c r="K29" s="11">
        <v>0</v>
      </c>
    </row>
    <row r="30" spans="1:11" ht="12.75" customHeight="1" x14ac:dyDescent="0.2">
      <c r="A30" s="185" t="s">
        <v>90</v>
      </c>
      <c r="B30" s="186"/>
      <c r="C30" s="186"/>
      <c r="D30" s="186"/>
      <c r="E30" s="186"/>
      <c r="F30" s="186"/>
      <c r="G30" s="186"/>
      <c r="H30" s="187"/>
      <c r="I30" s="4">
        <v>23</v>
      </c>
      <c r="J30" s="11">
        <v>330000</v>
      </c>
      <c r="K30" s="11">
        <v>330000</v>
      </c>
    </row>
    <row r="31" spans="1:11" ht="12.75" customHeight="1" x14ac:dyDescent="0.2">
      <c r="A31" s="185" t="s">
        <v>91</v>
      </c>
      <c r="B31" s="186"/>
      <c r="C31" s="186"/>
      <c r="D31" s="186"/>
      <c r="E31" s="186"/>
      <c r="F31" s="186"/>
      <c r="G31" s="186"/>
      <c r="H31" s="187"/>
      <c r="I31" s="4">
        <v>24</v>
      </c>
      <c r="J31" s="11">
        <v>0</v>
      </c>
      <c r="K31" s="11">
        <v>0</v>
      </c>
    </row>
    <row r="32" spans="1:11" ht="12.75" customHeight="1" x14ac:dyDescent="0.2">
      <c r="A32" s="185" t="s">
        <v>92</v>
      </c>
      <c r="B32" s="186"/>
      <c r="C32" s="186"/>
      <c r="D32" s="186"/>
      <c r="E32" s="186"/>
      <c r="F32" s="186"/>
      <c r="G32" s="186"/>
      <c r="H32" s="187"/>
      <c r="I32" s="4">
        <v>25</v>
      </c>
      <c r="J32" s="11">
        <v>180351</v>
      </c>
      <c r="K32" s="11">
        <v>165310</v>
      </c>
    </row>
    <row r="33" spans="1:11" ht="12.75" customHeight="1" x14ac:dyDescent="0.2">
      <c r="A33" s="185" t="s">
        <v>93</v>
      </c>
      <c r="B33" s="186"/>
      <c r="C33" s="186"/>
      <c r="D33" s="186"/>
      <c r="E33" s="186"/>
      <c r="F33" s="186"/>
      <c r="G33" s="186"/>
      <c r="H33" s="187"/>
      <c r="I33" s="4">
        <v>26</v>
      </c>
      <c r="J33" s="11">
        <v>3812810</v>
      </c>
      <c r="K33" s="11">
        <v>1929131</v>
      </c>
    </row>
    <row r="34" spans="1:11" ht="12.75" customHeight="1" x14ac:dyDescent="0.2">
      <c r="A34" s="185" t="s">
        <v>94</v>
      </c>
      <c r="B34" s="186"/>
      <c r="C34" s="186"/>
      <c r="D34" s="186"/>
      <c r="E34" s="186"/>
      <c r="F34" s="186"/>
      <c r="G34" s="186"/>
      <c r="H34" s="187"/>
      <c r="I34" s="4">
        <v>27</v>
      </c>
      <c r="J34" s="11">
        <v>0</v>
      </c>
      <c r="K34" s="11">
        <v>0</v>
      </c>
    </row>
    <row r="35" spans="1:11" ht="12.75" customHeight="1" x14ac:dyDescent="0.2">
      <c r="A35" s="185" t="s">
        <v>95</v>
      </c>
      <c r="B35" s="186"/>
      <c r="C35" s="186"/>
      <c r="D35" s="186"/>
      <c r="E35" s="186"/>
      <c r="F35" s="186"/>
      <c r="G35" s="186"/>
      <c r="H35" s="187"/>
      <c r="I35" s="4">
        <v>28</v>
      </c>
      <c r="J35" s="11">
        <v>0</v>
      </c>
      <c r="K35" s="11">
        <v>0</v>
      </c>
    </row>
    <row r="36" spans="1:11" ht="12.75" customHeight="1" x14ac:dyDescent="0.2">
      <c r="A36" s="185" t="s">
        <v>96</v>
      </c>
      <c r="B36" s="186"/>
      <c r="C36" s="186"/>
      <c r="D36" s="186"/>
      <c r="E36" s="186"/>
      <c r="F36" s="186"/>
      <c r="G36" s="186"/>
      <c r="H36" s="187"/>
      <c r="I36" s="4">
        <v>29</v>
      </c>
      <c r="J36" s="10">
        <f>SUM(J37:J39)</f>
        <v>0</v>
      </c>
      <c r="K36" s="10">
        <f>SUM(K37:K39)</f>
        <v>0</v>
      </c>
    </row>
    <row r="37" spans="1:11" ht="12.75" customHeight="1" x14ac:dyDescent="0.2">
      <c r="A37" s="185" t="s">
        <v>97</v>
      </c>
      <c r="B37" s="186"/>
      <c r="C37" s="186"/>
      <c r="D37" s="186"/>
      <c r="E37" s="186"/>
      <c r="F37" s="186"/>
      <c r="G37" s="186"/>
      <c r="H37" s="187"/>
      <c r="I37" s="4">
        <v>30</v>
      </c>
      <c r="J37" s="11">
        <v>0</v>
      </c>
      <c r="K37" s="11">
        <v>0</v>
      </c>
    </row>
    <row r="38" spans="1:11" ht="12.75" customHeight="1" x14ac:dyDescent="0.2">
      <c r="A38" s="185" t="s">
        <v>98</v>
      </c>
      <c r="B38" s="186"/>
      <c r="C38" s="186"/>
      <c r="D38" s="186"/>
      <c r="E38" s="186"/>
      <c r="F38" s="186"/>
      <c r="G38" s="186"/>
      <c r="H38" s="187"/>
      <c r="I38" s="4">
        <v>31</v>
      </c>
      <c r="J38" s="11">
        <v>0</v>
      </c>
      <c r="K38" s="11">
        <v>0</v>
      </c>
    </row>
    <row r="39" spans="1:11" ht="12.75" customHeight="1" x14ac:dyDescent="0.2">
      <c r="A39" s="185" t="s">
        <v>99</v>
      </c>
      <c r="B39" s="186"/>
      <c r="C39" s="186"/>
      <c r="D39" s="186"/>
      <c r="E39" s="186"/>
      <c r="F39" s="186"/>
      <c r="G39" s="186"/>
      <c r="H39" s="187"/>
      <c r="I39" s="4">
        <v>32</v>
      </c>
      <c r="J39" s="11">
        <v>0</v>
      </c>
      <c r="K39" s="11">
        <v>0</v>
      </c>
    </row>
    <row r="40" spans="1:11" ht="12.75" customHeight="1" x14ac:dyDescent="0.2">
      <c r="A40" s="185" t="s">
        <v>100</v>
      </c>
      <c r="B40" s="186"/>
      <c r="C40" s="186"/>
      <c r="D40" s="186"/>
      <c r="E40" s="186"/>
      <c r="F40" s="186"/>
      <c r="G40" s="186"/>
      <c r="H40" s="187"/>
      <c r="I40" s="4">
        <v>33</v>
      </c>
      <c r="J40" s="11">
        <v>56022061</v>
      </c>
      <c r="K40" s="11">
        <v>57995759.873000003</v>
      </c>
    </row>
    <row r="41" spans="1:11" ht="12.75" customHeight="1" x14ac:dyDescent="0.2">
      <c r="A41" s="188" t="s">
        <v>101</v>
      </c>
      <c r="B41" s="189"/>
      <c r="C41" s="189"/>
      <c r="D41" s="189"/>
      <c r="E41" s="189"/>
      <c r="F41" s="189"/>
      <c r="G41" s="189"/>
      <c r="H41" s="190"/>
      <c r="I41" s="4">
        <v>34</v>
      </c>
      <c r="J41" s="10">
        <f>J42+J50+J57+J65</f>
        <v>1939271582.50351</v>
      </c>
      <c r="K41" s="10">
        <f>K42+K50+K57+K65</f>
        <v>1965280429.408108</v>
      </c>
    </row>
    <row r="42" spans="1:11" ht="12.75" customHeight="1" x14ac:dyDescent="0.2">
      <c r="A42" s="185" t="s">
        <v>102</v>
      </c>
      <c r="B42" s="186"/>
      <c r="C42" s="186"/>
      <c r="D42" s="186"/>
      <c r="E42" s="186"/>
      <c r="F42" s="186"/>
      <c r="G42" s="186"/>
      <c r="H42" s="187"/>
      <c r="I42" s="4">
        <v>35</v>
      </c>
      <c r="J42" s="10">
        <f>SUM(J43:J49)</f>
        <v>758240952</v>
      </c>
      <c r="K42" s="10">
        <f>SUM(K43:K49)</f>
        <v>768330560.65647602</v>
      </c>
    </row>
    <row r="43" spans="1:11" ht="12.75" customHeight="1" x14ac:dyDescent="0.2">
      <c r="A43" s="185" t="s">
        <v>103</v>
      </c>
      <c r="B43" s="186"/>
      <c r="C43" s="186"/>
      <c r="D43" s="186"/>
      <c r="E43" s="186"/>
      <c r="F43" s="186"/>
      <c r="G43" s="186"/>
      <c r="H43" s="187"/>
      <c r="I43" s="4">
        <v>36</v>
      </c>
      <c r="J43" s="11">
        <v>213149271</v>
      </c>
      <c r="K43" s="11">
        <v>227092231</v>
      </c>
    </row>
    <row r="44" spans="1:11" ht="12.75" customHeight="1" x14ac:dyDescent="0.2">
      <c r="A44" s="185" t="s">
        <v>104</v>
      </c>
      <c r="B44" s="186"/>
      <c r="C44" s="186"/>
      <c r="D44" s="186"/>
      <c r="E44" s="186"/>
      <c r="F44" s="186"/>
      <c r="G44" s="186"/>
      <c r="H44" s="187"/>
      <c r="I44" s="4">
        <v>37</v>
      </c>
      <c r="J44" s="11">
        <v>50870289</v>
      </c>
      <c r="K44" s="11">
        <v>53151378</v>
      </c>
    </row>
    <row r="45" spans="1:11" ht="12.75" customHeight="1" x14ac:dyDescent="0.2">
      <c r="A45" s="185" t="s">
        <v>105</v>
      </c>
      <c r="B45" s="186"/>
      <c r="C45" s="186"/>
      <c r="D45" s="186"/>
      <c r="E45" s="186"/>
      <c r="F45" s="186"/>
      <c r="G45" s="186"/>
      <c r="H45" s="187"/>
      <c r="I45" s="4">
        <v>38</v>
      </c>
      <c r="J45" s="11">
        <v>255608587</v>
      </c>
      <c r="K45" s="11">
        <v>257049406</v>
      </c>
    </row>
    <row r="46" spans="1:11" ht="12.75" customHeight="1" x14ac:dyDescent="0.2">
      <c r="A46" s="185" t="s">
        <v>106</v>
      </c>
      <c r="B46" s="186"/>
      <c r="C46" s="186"/>
      <c r="D46" s="186"/>
      <c r="E46" s="186"/>
      <c r="F46" s="186"/>
      <c r="G46" s="186"/>
      <c r="H46" s="187"/>
      <c r="I46" s="4">
        <v>39</v>
      </c>
      <c r="J46" s="11">
        <v>180954554</v>
      </c>
      <c r="K46" s="11">
        <v>173158433.65647602</v>
      </c>
    </row>
    <row r="47" spans="1:11" ht="12.75" customHeight="1" x14ac:dyDescent="0.2">
      <c r="A47" s="185" t="s">
        <v>107</v>
      </c>
      <c r="B47" s="186"/>
      <c r="C47" s="186"/>
      <c r="D47" s="186"/>
      <c r="E47" s="186"/>
      <c r="F47" s="186"/>
      <c r="G47" s="186"/>
      <c r="H47" s="187"/>
      <c r="I47" s="4">
        <v>40</v>
      </c>
      <c r="J47" s="11">
        <v>0</v>
      </c>
      <c r="K47" s="11">
        <v>0</v>
      </c>
    </row>
    <row r="48" spans="1:11" ht="12.75" customHeight="1" x14ac:dyDescent="0.2">
      <c r="A48" s="185" t="s">
        <v>108</v>
      </c>
      <c r="B48" s="186"/>
      <c r="C48" s="186"/>
      <c r="D48" s="186"/>
      <c r="E48" s="186"/>
      <c r="F48" s="186"/>
      <c r="G48" s="186"/>
      <c r="H48" s="187"/>
      <c r="I48" s="4">
        <v>41</v>
      </c>
      <c r="J48" s="11">
        <v>57658251</v>
      </c>
      <c r="K48" s="11">
        <v>57879112</v>
      </c>
    </row>
    <row r="49" spans="1:11" ht="12.75" customHeight="1" x14ac:dyDescent="0.2">
      <c r="A49" s="185" t="s">
        <v>109</v>
      </c>
      <c r="B49" s="186"/>
      <c r="C49" s="186"/>
      <c r="D49" s="186"/>
      <c r="E49" s="186"/>
      <c r="F49" s="186"/>
      <c r="G49" s="186"/>
      <c r="H49" s="187"/>
      <c r="I49" s="4">
        <v>42</v>
      </c>
      <c r="J49" s="11">
        <v>0</v>
      </c>
      <c r="K49" s="11">
        <v>0</v>
      </c>
    </row>
    <row r="50" spans="1:11" ht="12.75" customHeight="1" x14ac:dyDescent="0.2">
      <c r="A50" s="185" t="s">
        <v>110</v>
      </c>
      <c r="B50" s="186"/>
      <c r="C50" s="186"/>
      <c r="D50" s="186"/>
      <c r="E50" s="186"/>
      <c r="F50" s="186"/>
      <c r="G50" s="186"/>
      <c r="H50" s="187"/>
      <c r="I50" s="4">
        <v>43</v>
      </c>
      <c r="J50" s="10">
        <f>SUM(J51:J56)</f>
        <v>1021565727.50351</v>
      </c>
      <c r="K50" s="10">
        <f>SUM(K51:K56)</f>
        <v>1074716658.9316881</v>
      </c>
    </row>
    <row r="51" spans="1:11" ht="12.75" customHeight="1" x14ac:dyDescent="0.2">
      <c r="A51" s="185" t="s">
        <v>111</v>
      </c>
      <c r="B51" s="186"/>
      <c r="C51" s="186"/>
      <c r="D51" s="186"/>
      <c r="E51" s="186"/>
      <c r="F51" s="186"/>
      <c r="G51" s="186"/>
      <c r="H51" s="187"/>
      <c r="I51" s="4">
        <v>44</v>
      </c>
      <c r="J51" s="11">
        <v>0</v>
      </c>
      <c r="K51" s="11">
        <v>0</v>
      </c>
    </row>
    <row r="52" spans="1:11" ht="12.75" customHeight="1" x14ac:dyDescent="0.2">
      <c r="A52" s="185" t="s">
        <v>112</v>
      </c>
      <c r="B52" s="186"/>
      <c r="C52" s="186"/>
      <c r="D52" s="186"/>
      <c r="E52" s="186"/>
      <c r="F52" s="186"/>
      <c r="G52" s="186"/>
      <c r="H52" s="187"/>
      <c r="I52" s="4">
        <v>45</v>
      </c>
      <c r="J52" s="11">
        <v>973000722</v>
      </c>
      <c r="K52" s="11">
        <v>1032027424.64345</v>
      </c>
    </row>
    <row r="53" spans="1:11" ht="12.75" customHeight="1" x14ac:dyDescent="0.2">
      <c r="A53" s="185" t="s">
        <v>113</v>
      </c>
      <c r="B53" s="186"/>
      <c r="C53" s="186"/>
      <c r="D53" s="186"/>
      <c r="E53" s="186"/>
      <c r="F53" s="186"/>
      <c r="G53" s="186"/>
      <c r="H53" s="187"/>
      <c r="I53" s="4">
        <v>46</v>
      </c>
      <c r="J53" s="11">
        <v>0</v>
      </c>
      <c r="K53" s="11">
        <v>0</v>
      </c>
    </row>
    <row r="54" spans="1:11" ht="12.75" customHeight="1" x14ac:dyDescent="0.2">
      <c r="A54" s="185" t="s">
        <v>114</v>
      </c>
      <c r="B54" s="186"/>
      <c r="C54" s="186"/>
      <c r="D54" s="186"/>
      <c r="E54" s="186"/>
      <c r="F54" s="186"/>
      <c r="G54" s="186"/>
      <c r="H54" s="187"/>
      <c r="I54" s="4">
        <v>47</v>
      </c>
      <c r="J54" s="11">
        <v>2699198</v>
      </c>
      <c r="K54" s="11">
        <v>1813332</v>
      </c>
    </row>
    <row r="55" spans="1:11" ht="12.75" customHeight="1" x14ac:dyDescent="0.2">
      <c r="A55" s="185" t="s">
        <v>115</v>
      </c>
      <c r="B55" s="186"/>
      <c r="C55" s="186"/>
      <c r="D55" s="186"/>
      <c r="E55" s="186"/>
      <c r="F55" s="186"/>
      <c r="G55" s="186"/>
      <c r="H55" s="187"/>
      <c r="I55" s="4">
        <v>48</v>
      </c>
      <c r="J55" s="11">
        <v>41429788</v>
      </c>
      <c r="K55" s="11">
        <v>34840864</v>
      </c>
    </row>
    <row r="56" spans="1:11" ht="12.75" customHeight="1" x14ac:dyDescent="0.2">
      <c r="A56" s="185" t="s">
        <v>116</v>
      </c>
      <c r="B56" s="186"/>
      <c r="C56" s="186"/>
      <c r="D56" s="186"/>
      <c r="E56" s="186"/>
      <c r="F56" s="186"/>
      <c r="G56" s="186"/>
      <c r="H56" s="187"/>
      <c r="I56" s="4">
        <v>49</v>
      </c>
      <c r="J56" s="11">
        <v>4436019.5035099983</v>
      </c>
      <c r="K56" s="11">
        <v>6035038.2882380486</v>
      </c>
    </row>
    <row r="57" spans="1:11" ht="12.75" customHeight="1" x14ac:dyDescent="0.2">
      <c r="A57" s="185" t="s">
        <v>117</v>
      </c>
      <c r="B57" s="186"/>
      <c r="C57" s="186"/>
      <c r="D57" s="186"/>
      <c r="E57" s="186"/>
      <c r="F57" s="186"/>
      <c r="G57" s="186"/>
      <c r="H57" s="187"/>
      <c r="I57" s="4">
        <v>50</v>
      </c>
      <c r="J57" s="10">
        <f>SUM(J58:J64)</f>
        <v>13505061</v>
      </c>
      <c r="K57" s="10">
        <f>SUM(K58:K64)</f>
        <v>36004028</v>
      </c>
    </row>
    <row r="58" spans="1:11" ht="12.75" customHeight="1" x14ac:dyDescent="0.2">
      <c r="A58" s="185" t="s">
        <v>118</v>
      </c>
      <c r="B58" s="186"/>
      <c r="C58" s="186"/>
      <c r="D58" s="186"/>
      <c r="E58" s="186"/>
      <c r="F58" s="186"/>
      <c r="G58" s="186"/>
      <c r="H58" s="187"/>
      <c r="I58" s="4">
        <v>51</v>
      </c>
      <c r="J58" s="11">
        <v>0</v>
      </c>
      <c r="K58" s="11">
        <v>0</v>
      </c>
    </row>
    <row r="59" spans="1:11" ht="12.75" customHeight="1" x14ac:dyDescent="0.2">
      <c r="A59" s="185" t="s">
        <v>119</v>
      </c>
      <c r="B59" s="186"/>
      <c r="C59" s="186"/>
      <c r="D59" s="186"/>
      <c r="E59" s="186"/>
      <c r="F59" s="186"/>
      <c r="G59" s="186"/>
      <c r="H59" s="187"/>
      <c r="I59" s="4">
        <v>52</v>
      </c>
      <c r="J59" s="11">
        <v>0</v>
      </c>
      <c r="K59" s="11">
        <v>0</v>
      </c>
    </row>
    <row r="60" spans="1:11" ht="12.75" customHeight="1" x14ac:dyDescent="0.2">
      <c r="A60" s="185" t="s">
        <v>120</v>
      </c>
      <c r="B60" s="186"/>
      <c r="C60" s="186"/>
      <c r="D60" s="186"/>
      <c r="E60" s="186"/>
      <c r="F60" s="186"/>
      <c r="G60" s="186"/>
      <c r="H60" s="187"/>
      <c r="I60" s="4">
        <v>53</v>
      </c>
      <c r="J60" s="11">
        <v>0</v>
      </c>
      <c r="K60" s="11">
        <v>0</v>
      </c>
    </row>
    <row r="61" spans="1:11" ht="12.75" customHeight="1" x14ac:dyDescent="0.2">
      <c r="A61" s="185" t="s">
        <v>91</v>
      </c>
      <c r="B61" s="186"/>
      <c r="C61" s="186"/>
      <c r="D61" s="186"/>
      <c r="E61" s="186"/>
      <c r="F61" s="186"/>
      <c r="G61" s="186"/>
      <c r="H61" s="187"/>
      <c r="I61" s="4">
        <v>54</v>
      </c>
      <c r="J61" s="11">
        <v>0</v>
      </c>
      <c r="K61" s="11">
        <v>0</v>
      </c>
    </row>
    <row r="62" spans="1:11" ht="12.75" customHeight="1" x14ac:dyDescent="0.2">
      <c r="A62" s="185" t="s">
        <v>92</v>
      </c>
      <c r="B62" s="186"/>
      <c r="C62" s="186"/>
      <c r="D62" s="186"/>
      <c r="E62" s="186"/>
      <c r="F62" s="186"/>
      <c r="G62" s="186"/>
      <c r="H62" s="187"/>
      <c r="I62" s="4">
        <v>55</v>
      </c>
      <c r="J62" s="11">
        <v>12721331</v>
      </c>
      <c r="K62" s="11">
        <v>35780633</v>
      </c>
    </row>
    <row r="63" spans="1:11" ht="12.75" customHeight="1" x14ac:dyDescent="0.2">
      <c r="A63" s="185" t="s">
        <v>121</v>
      </c>
      <c r="B63" s="186"/>
      <c r="C63" s="186"/>
      <c r="D63" s="186"/>
      <c r="E63" s="186"/>
      <c r="F63" s="186"/>
      <c r="G63" s="186"/>
      <c r="H63" s="187"/>
      <c r="I63" s="4">
        <v>56</v>
      </c>
      <c r="J63" s="11">
        <v>143902</v>
      </c>
      <c r="K63" s="11">
        <v>223395</v>
      </c>
    </row>
    <row r="64" spans="1:11" ht="12.75" customHeight="1" x14ac:dyDescent="0.2">
      <c r="A64" s="185" t="s">
        <v>122</v>
      </c>
      <c r="B64" s="186"/>
      <c r="C64" s="186"/>
      <c r="D64" s="186"/>
      <c r="E64" s="186"/>
      <c r="F64" s="186"/>
      <c r="G64" s="186"/>
      <c r="H64" s="187"/>
      <c r="I64" s="4">
        <v>57</v>
      </c>
      <c r="J64" s="11">
        <v>639828</v>
      </c>
      <c r="K64" s="11">
        <v>0</v>
      </c>
    </row>
    <row r="65" spans="1:11" ht="12.75" customHeight="1" x14ac:dyDescent="0.2">
      <c r="A65" s="185" t="s">
        <v>123</v>
      </c>
      <c r="B65" s="186"/>
      <c r="C65" s="186"/>
      <c r="D65" s="186"/>
      <c r="E65" s="186"/>
      <c r="F65" s="186"/>
      <c r="G65" s="186"/>
      <c r="H65" s="187"/>
      <c r="I65" s="4">
        <v>58</v>
      </c>
      <c r="J65" s="11">
        <v>145959842</v>
      </c>
      <c r="K65" s="11">
        <v>86229181.819943994</v>
      </c>
    </row>
    <row r="66" spans="1:11" ht="12.75" customHeight="1" x14ac:dyDescent="0.2">
      <c r="A66" s="188" t="s">
        <v>124</v>
      </c>
      <c r="B66" s="189"/>
      <c r="C66" s="189"/>
      <c r="D66" s="189"/>
      <c r="E66" s="189"/>
      <c r="F66" s="189"/>
      <c r="G66" s="189"/>
      <c r="H66" s="190"/>
      <c r="I66" s="4">
        <v>59</v>
      </c>
      <c r="J66" s="11">
        <v>23527372</v>
      </c>
      <c r="K66" s="11">
        <v>16059840.1996719</v>
      </c>
    </row>
    <row r="67" spans="1:11" ht="12.75" customHeight="1" x14ac:dyDescent="0.2">
      <c r="A67" s="188" t="s">
        <v>125</v>
      </c>
      <c r="B67" s="189"/>
      <c r="C67" s="189"/>
      <c r="D67" s="189"/>
      <c r="E67" s="189"/>
      <c r="F67" s="189"/>
      <c r="G67" s="189"/>
      <c r="H67" s="190"/>
      <c r="I67" s="4">
        <v>60</v>
      </c>
      <c r="J67" s="10">
        <f>J8+J9+J41+J66</f>
        <v>3854720114.50351</v>
      </c>
      <c r="K67" s="10">
        <f>K8+K9+K41+K66</f>
        <v>3828147481.4807796</v>
      </c>
    </row>
    <row r="68" spans="1:11" ht="12.75" customHeight="1" x14ac:dyDescent="0.2">
      <c r="A68" s="213" t="s">
        <v>126</v>
      </c>
      <c r="B68" s="214"/>
      <c r="C68" s="214"/>
      <c r="D68" s="214"/>
      <c r="E68" s="214"/>
      <c r="F68" s="214"/>
      <c r="G68" s="214"/>
      <c r="H68" s="215"/>
      <c r="I68" s="7">
        <v>61</v>
      </c>
      <c r="J68" s="12">
        <v>714445958</v>
      </c>
      <c r="K68" s="12">
        <v>719383980.83000004</v>
      </c>
    </row>
    <row r="69" spans="1:11" ht="12.75" customHeight="1" x14ac:dyDescent="0.2">
      <c r="A69" s="216" t="s">
        <v>127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</row>
    <row r="70" spans="1:11" ht="12.75" customHeight="1" x14ac:dyDescent="0.2">
      <c r="A70" s="207" t="s">
        <v>128</v>
      </c>
      <c r="B70" s="208"/>
      <c r="C70" s="208"/>
      <c r="D70" s="208"/>
      <c r="E70" s="208"/>
      <c r="F70" s="208"/>
      <c r="G70" s="208"/>
      <c r="H70" s="209"/>
      <c r="I70" s="6">
        <v>62</v>
      </c>
      <c r="J70" s="14">
        <f>J71+J72+J73+J79+J80+J83+J86</f>
        <v>1695787380</v>
      </c>
      <c r="K70" s="14">
        <f>K71+K72+K73+K79+K80+K83+K86</f>
        <v>1762162888.7417901</v>
      </c>
    </row>
    <row r="71" spans="1:11" ht="12.75" customHeight="1" x14ac:dyDescent="0.2">
      <c r="A71" s="185" t="s">
        <v>129</v>
      </c>
      <c r="B71" s="186"/>
      <c r="C71" s="186"/>
      <c r="D71" s="186"/>
      <c r="E71" s="186"/>
      <c r="F71" s="186"/>
      <c r="G71" s="186"/>
      <c r="H71" s="187"/>
      <c r="I71" s="4">
        <v>63</v>
      </c>
      <c r="J71" s="11">
        <v>1626000900</v>
      </c>
      <c r="K71" s="11">
        <v>1626000899.7066262</v>
      </c>
    </row>
    <row r="72" spans="1:11" ht="12.75" customHeight="1" x14ac:dyDescent="0.2">
      <c r="A72" s="185" t="s">
        <v>130</v>
      </c>
      <c r="B72" s="186"/>
      <c r="C72" s="186"/>
      <c r="D72" s="186"/>
      <c r="E72" s="186"/>
      <c r="F72" s="186"/>
      <c r="G72" s="186"/>
      <c r="H72" s="187"/>
      <c r="I72" s="4">
        <v>64</v>
      </c>
      <c r="J72" s="11">
        <v>24569630</v>
      </c>
      <c r="K72" s="11">
        <v>24569630.48</v>
      </c>
    </row>
    <row r="73" spans="1:11" ht="12.75" customHeight="1" x14ac:dyDescent="0.2">
      <c r="A73" s="185" t="s">
        <v>131</v>
      </c>
      <c r="B73" s="186"/>
      <c r="C73" s="186"/>
      <c r="D73" s="186"/>
      <c r="E73" s="186"/>
      <c r="F73" s="186"/>
      <c r="G73" s="186"/>
      <c r="H73" s="187"/>
      <c r="I73" s="4">
        <v>65</v>
      </c>
      <c r="J73" s="10">
        <f>J74+J75-J76+J77+J78</f>
        <v>52039980</v>
      </c>
      <c r="K73" s="10">
        <f>K74+K75-K76+K77+K78</f>
        <v>65257500.029133081</v>
      </c>
    </row>
    <row r="74" spans="1:11" ht="12.75" customHeight="1" x14ac:dyDescent="0.2">
      <c r="A74" s="185" t="s">
        <v>132</v>
      </c>
      <c r="B74" s="186"/>
      <c r="C74" s="186"/>
      <c r="D74" s="186"/>
      <c r="E74" s="186"/>
      <c r="F74" s="186"/>
      <c r="G74" s="186"/>
      <c r="H74" s="187"/>
      <c r="I74" s="4">
        <v>66</v>
      </c>
      <c r="J74" s="11">
        <v>20808012</v>
      </c>
      <c r="K74" s="11">
        <v>20808012</v>
      </c>
    </row>
    <row r="75" spans="1:11" ht="12.75" customHeight="1" x14ac:dyDescent="0.2">
      <c r="A75" s="185" t="s">
        <v>133</v>
      </c>
      <c r="B75" s="186"/>
      <c r="C75" s="186"/>
      <c r="D75" s="186"/>
      <c r="E75" s="186"/>
      <c r="F75" s="186"/>
      <c r="G75" s="186"/>
      <c r="H75" s="187"/>
      <c r="I75" s="4">
        <v>67</v>
      </c>
      <c r="J75" s="11">
        <v>35344592</v>
      </c>
      <c r="K75" s="11">
        <v>35344592</v>
      </c>
    </row>
    <row r="76" spans="1:11" ht="12.75" customHeight="1" x14ac:dyDescent="0.2">
      <c r="A76" s="185" t="s">
        <v>134</v>
      </c>
      <c r="B76" s="186"/>
      <c r="C76" s="186"/>
      <c r="D76" s="186"/>
      <c r="E76" s="186"/>
      <c r="F76" s="186"/>
      <c r="G76" s="186"/>
      <c r="H76" s="187"/>
      <c r="I76" s="4">
        <v>68</v>
      </c>
      <c r="J76" s="11">
        <v>67604502</v>
      </c>
      <c r="K76" s="11">
        <v>67604502</v>
      </c>
    </row>
    <row r="77" spans="1:11" ht="12.75" customHeight="1" x14ac:dyDescent="0.2">
      <c r="A77" s="185" t="s">
        <v>135</v>
      </c>
      <c r="B77" s="186"/>
      <c r="C77" s="186"/>
      <c r="D77" s="186"/>
      <c r="E77" s="186"/>
      <c r="F77" s="186"/>
      <c r="G77" s="186"/>
      <c r="H77" s="187"/>
      <c r="I77" s="4">
        <v>69</v>
      </c>
      <c r="J77" s="11">
        <v>30705853</v>
      </c>
      <c r="K77" s="11">
        <v>35243962</v>
      </c>
    </row>
    <row r="78" spans="1:11" ht="12.75" customHeight="1" x14ac:dyDescent="0.2">
      <c r="A78" s="185" t="s">
        <v>136</v>
      </c>
      <c r="B78" s="186"/>
      <c r="C78" s="186"/>
      <c r="D78" s="186"/>
      <c r="E78" s="186"/>
      <c r="F78" s="186"/>
      <c r="G78" s="186"/>
      <c r="H78" s="187"/>
      <c r="I78" s="4">
        <v>70</v>
      </c>
      <c r="J78" s="11">
        <v>32786025</v>
      </c>
      <c r="K78" s="11">
        <v>41465436.029133081</v>
      </c>
    </row>
    <row r="79" spans="1:11" ht="12.75" customHeight="1" x14ac:dyDescent="0.2">
      <c r="A79" s="185" t="s">
        <v>137</v>
      </c>
      <c r="B79" s="186"/>
      <c r="C79" s="186"/>
      <c r="D79" s="186"/>
      <c r="E79" s="186"/>
      <c r="F79" s="186"/>
      <c r="G79" s="186"/>
      <c r="H79" s="187"/>
      <c r="I79" s="4">
        <v>71</v>
      </c>
      <c r="J79" s="11">
        <v>0</v>
      </c>
      <c r="K79" s="11">
        <v>0</v>
      </c>
    </row>
    <row r="80" spans="1:11" ht="12.75" customHeight="1" x14ac:dyDescent="0.2">
      <c r="A80" s="185" t="s">
        <v>138</v>
      </c>
      <c r="B80" s="186"/>
      <c r="C80" s="186"/>
      <c r="D80" s="186"/>
      <c r="E80" s="186"/>
      <c r="F80" s="186"/>
      <c r="G80" s="186"/>
      <c r="H80" s="187"/>
      <c r="I80" s="4">
        <v>72</v>
      </c>
      <c r="J80" s="10">
        <f>J81-J82</f>
        <v>-110891556</v>
      </c>
      <c r="K80" s="10">
        <f>K81-K82</f>
        <v>-46148603</v>
      </c>
    </row>
    <row r="81" spans="1:11" ht="12.75" customHeight="1" x14ac:dyDescent="0.2">
      <c r="A81" s="210" t="s">
        <v>139</v>
      </c>
      <c r="B81" s="211"/>
      <c r="C81" s="211"/>
      <c r="D81" s="211"/>
      <c r="E81" s="211"/>
      <c r="F81" s="211"/>
      <c r="G81" s="211"/>
      <c r="H81" s="212"/>
      <c r="I81" s="4">
        <v>73</v>
      </c>
      <c r="J81" s="11">
        <v>0</v>
      </c>
      <c r="K81" s="11">
        <v>0</v>
      </c>
    </row>
    <row r="82" spans="1:11" ht="12.75" customHeight="1" x14ac:dyDescent="0.2">
      <c r="A82" s="210" t="s">
        <v>140</v>
      </c>
      <c r="B82" s="211"/>
      <c r="C82" s="211"/>
      <c r="D82" s="211"/>
      <c r="E82" s="211"/>
      <c r="F82" s="211"/>
      <c r="G82" s="211"/>
      <c r="H82" s="212"/>
      <c r="I82" s="4">
        <v>74</v>
      </c>
      <c r="J82" s="11">
        <v>110891556</v>
      </c>
      <c r="K82" s="11">
        <v>46148603</v>
      </c>
    </row>
    <row r="83" spans="1:11" ht="12.75" customHeight="1" x14ac:dyDescent="0.2">
      <c r="A83" s="185" t="s">
        <v>141</v>
      </c>
      <c r="B83" s="186"/>
      <c r="C83" s="186"/>
      <c r="D83" s="186"/>
      <c r="E83" s="186"/>
      <c r="F83" s="186"/>
      <c r="G83" s="186"/>
      <c r="H83" s="187"/>
      <c r="I83" s="4">
        <v>75</v>
      </c>
      <c r="J83" s="10">
        <f>J84-J85</f>
        <v>69281062</v>
      </c>
      <c r="K83" s="10">
        <f>K84-K85</f>
        <v>61505521.526030697</v>
      </c>
    </row>
    <row r="84" spans="1:11" ht="12.75" customHeight="1" x14ac:dyDescent="0.2">
      <c r="A84" s="210" t="s">
        <v>142</v>
      </c>
      <c r="B84" s="211"/>
      <c r="C84" s="211"/>
      <c r="D84" s="211"/>
      <c r="E84" s="211"/>
      <c r="F84" s="211"/>
      <c r="G84" s="211"/>
      <c r="H84" s="212"/>
      <c r="I84" s="4">
        <v>76</v>
      </c>
      <c r="J84" s="11">
        <v>69281062</v>
      </c>
      <c r="K84" s="11">
        <v>61505521.526030697</v>
      </c>
    </row>
    <row r="85" spans="1:11" ht="12.75" customHeight="1" x14ac:dyDescent="0.2">
      <c r="A85" s="210" t="s">
        <v>143</v>
      </c>
      <c r="B85" s="211"/>
      <c r="C85" s="211"/>
      <c r="D85" s="211"/>
      <c r="E85" s="211"/>
      <c r="F85" s="211"/>
      <c r="G85" s="211"/>
      <c r="H85" s="212"/>
      <c r="I85" s="4">
        <v>77</v>
      </c>
      <c r="J85" s="11">
        <v>0</v>
      </c>
      <c r="K85" s="11">
        <v>0</v>
      </c>
    </row>
    <row r="86" spans="1:11" ht="12.75" customHeight="1" x14ac:dyDescent="0.2">
      <c r="A86" s="185" t="s">
        <v>144</v>
      </c>
      <c r="B86" s="186"/>
      <c r="C86" s="186"/>
      <c r="D86" s="186"/>
      <c r="E86" s="186"/>
      <c r="F86" s="186"/>
      <c r="G86" s="186"/>
      <c r="H86" s="187"/>
      <c r="I86" s="4">
        <v>78</v>
      </c>
      <c r="J86" s="11">
        <v>34787364</v>
      </c>
      <c r="K86" s="11">
        <v>30977940</v>
      </c>
    </row>
    <row r="87" spans="1:11" ht="12.75" customHeight="1" x14ac:dyDescent="0.2">
      <c r="A87" s="188" t="s">
        <v>145</v>
      </c>
      <c r="B87" s="189"/>
      <c r="C87" s="189"/>
      <c r="D87" s="189"/>
      <c r="E87" s="189"/>
      <c r="F87" s="189"/>
      <c r="G87" s="189"/>
      <c r="H87" s="190"/>
      <c r="I87" s="4">
        <v>79</v>
      </c>
      <c r="J87" s="10">
        <f>SUM(J88:J90)</f>
        <v>34326066</v>
      </c>
      <c r="K87" s="10">
        <f>SUM(K88:K90)</f>
        <v>37371490</v>
      </c>
    </row>
    <row r="88" spans="1:11" ht="12.75" customHeight="1" x14ac:dyDescent="0.2">
      <c r="A88" s="185" t="s">
        <v>146</v>
      </c>
      <c r="B88" s="186"/>
      <c r="C88" s="186"/>
      <c r="D88" s="186"/>
      <c r="E88" s="186"/>
      <c r="F88" s="186"/>
      <c r="G88" s="186"/>
      <c r="H88" s="187"/>
      <c r="I88" s="4">
        <v>80</v>
      </c>
      <c r="J88" s="11">
        <v>23334629</v>
      </c>
      <c r="K88" s="11">
        <v>23322932</v>
      </c>
    </row>
    <row r="89" spans="1:11" ht="12.75" customHeight="1" x14ac:dyDescent="0.2">
      <c r="A89" s="185" t="s">
        <v>147</v>
      </c>
      <c r="B89" s="186"/>
      <c r="C89" s="186"/>
      <c r="D89" s="186"/>
      <c r="E89" s="186"/>
      <c r="F89" s="186"/>
      <c r="G89" s="186"/>
      <c r="H89" s="187"/>
      <c r="I89" s="4">
        <v>81</v>
      </c>
      <c r="J89" s="11">
        <v>0</v>
      </c>
      <c r="K89" s="11">
        <v>0</v>
      </c>
    </row>
    <row r="90" spans="1:11" ht="12.75" customHeight="1" x14ac:dyDescent="0.2">
      <c r="A90" s="185" t="s">
        <v>148</v>
      </c>
      <c r="B90" s="186"/>
      <c r="C90" s="186"/>
      <c r="D90" s="186"/>
      <c r="E90" s="186"/>
      <c r="F90" s="186"/>
      <c r="G90" s="186"/>
      <c r="H90" s="187"/>
      <c r="I90" s="4">
        <v>82</v>
      </c>
      <c r="J90" s="11">
        <v>10991437</v>
      </c>
      <c r="K90" s="11">
        <v>14048558</v>
      </c>
    </row>
    <row r="91" spans="1:11" ht="12.75" customHeight="1" x14ac:dyDescent="0.2">
      <c r="A91" s="188" t="s">
        <v>149</v>
      </c>
      <c r="B91" s="189"/>
      <c r="C91" s="189"/>
      <c r="D91" s="189"/>
      <c r="E91" s="189"/>
      <c r="F91" s="189"/>
      <c r="G91" s="189"/>
      <c r="H91" s="190"/>
      <c r="I91" s="4">
        <v>83</v>
      </c>
      <c r="J91" s="10">
        <f>SUM(J92:J100)</f>
        <v>904612677</v>
      </c>
      <c r="K91" s="10">
        <f>SUM(K92:K100)</f>
        <v>759700607.58299994</v>
      </c>
    </row>
    <row r="92" spans="1:11" ht="12.75" customHeight="1" x14ac:dyDescent="0.2">
      <c r="A92" s="185" t="s">
        <v>150</v>
      </c>
      <c r="B92" s="186"/>
      <c r="C92" s="186"/>
      <c r="D92" s="186"/>
      <c r="E92" s="186"/>
      <c r="F92" s="186"/>
      <c r="G92" s="186"/>
      <c r="H92" s="187"/>
      <c r="I92" s="4">
        <v>84</v>
      </c>
      <c r="J92" s="11">
        <v>0</v>
      </c>
      <c r="K92" s="11">
        <v>0</v>
      </c>
    </row>
    <row r="93" spans="1:11" ht="12.75" customHeight="1" x14ac:dyDescent="0.2">
      <c r="A93" s="185" t="s">
        <v>151</v>
      </c>
      <c r="B93" s="186"/>
      <c r="C93" s="186"/>
      <c r="D93" s="186"/>
      <c r="E93" s="186"/>
      <c r="F93" s="186"/>
      <c r="G93" s="186"/>
      <c r="H93" s="187"/>
      <c r="I93" s="4">
        <v>85</v>
      </c>
      <c r="J93" s="11">
        <v>0</v>
      </c>
      <c r="K93" s="11">
        <v>0</v>
      </c>
    </row>
    <row r="94" spans="1:11" ht="12.75" customHeight="1" x14ac:dyDescent="0.2">
      <c r="A94" s="185" t="s">
        <v>152</v>
      </c>
      <c r="B94" s="186"/>
      <c r="C94" s="186"/>
      <c r="D94" s="186"/>
      <c r="E94" s="186"/>
      <c r="F94" s="186"/>
      <c r="G94" s="186"/>
      <c r="H94" s="187"/>
      <c r="I94" s="4">
        <v>86</v>
      </c>
      <c r="J94" s="11">
        <v>897615677</v>
      </c>
      <c r="K94" s="11">
        <v>753248607.58299994</v>
      </c>
    </row>
    <row r="95" spans="1:11" ht="12.75" customHeight="1" x14ac:dyDescent="0.2">
      <c r="A95" s="185" t="s">
        <v>153</v>
      </c>
      <c r="B95" s="186"/>
      <c r="C95" s="186"/>
      <c r="D95" s="186"/>
      <c r="E95" s="186"/>
      <c r="F95" s="186"/>
      <c r="G95" s="186"/>
      <c r="H95" s="187"/>
      <c r="I95" s="4">
        <v>87</v>
      </c>
      <c r="J95" s="11">
        <v>0</v>
      </c>
      <c r="K95" s="11">
        <v>0</v>
      </c>
    </row>
    <row r="96" spans="1:11" ht="12.75" customHeight="1" x14ac:dyDescent="0.2">
      <c r="A96" s="185" t="s">
        <v>154</v>
      </c>
      <c r="B96" s="186"/>
      <c r="C96" s="186"/>
      <c r="D96" s="186"/>
      <c r="E96" s="186"/>
      <c r="F96" s="186"/>
      <c r="G96" s="186"/>
      <c r="H96" s="187"/>
      <c r="I96" s="4">
        <v>88</v>
      </c>
      <c r="J96" s="11">
        <v>0</v>
      </c>
      <c r="K96" s="11">
        <v>0</v>
      </c>
    </row>
    <row r="97" spans="1:11" ht="12.75" customHeight="1" x14ac:dyDescent="0.2">
      <c r="A97" s="185" t="s">
        <v>155</v>
      </c>
      <c r="B97" s="186"/>
      <c r="C97" s="186"/>
      <c r="D97" s="186"/>
      <c r="E97" s="186"/>
      <c r="F97" s="186"/>
      <c r="G97" s="186"/>
      <c r="H97" s="187"/>
      <c r="I97" s="4">
        <v>89</v>
      </c>
      <c r="J97" s="11">
        <v>0</v>
      </c>
      <c r="K97" s="11">
        <v>0</v>
      </c>
    </row>
    <row r="98" spans="1:11" ht="12.75" customHeight="1" x14ac:dyDescent="0.2">
      <c r="A98" s="185" t="s">
        <v>156</v>
      </c>
      <c r="B98" s="186"/>
      <c r="C98" s="186"/>
      <c r="D98" s="186"/>
      <c r="E98" s="186"/>
      <c r="F98" s="186"/>
      <c r="G98" s="186"/>
      <c r="H98" s="187"/>
      <c r="I98" s="4">
        <v>90</v>
      </c>
      <c r="J98" s="11">
        <v>0</v>
      </c>
      <c r="K98" s="11">
        <v>0</v>
      </c>
    </row>
    <row r="99" spans="1:11" ht="12.75" customHeight="1" x14ac:dyDescent="0.2">
      <c r="A99" s="185" t="s">
        <v>157</v>
      </c>
      <c r="B99" s="186"/>
      <c r="C99" s="186"/>
      <c r="D99" s="186"/>
      <c r="E99" s="186"/>
      <c r="F99" s="186"/>
      <c r="G99" s="186"/>
      <c r="H99" s="187"/>
      <c r="I99" s="4">
        <v>91</v>
      </c>
      <c r="J99" s="11">
        <v>0</v>
      </c>
      <c r="K99" s="11">
        <v>0</v>
      </c>
    </row>
    <row r="100" spans="1:11" ht="12.75" customHeight="1" x14ac:dyDescent="0.2">
      <c r="A100" s="185" t="s">
        <v>158</v>
      </c>
      <c r="B100" s="186"/>
      <c r="C100" s="186"/>
      <c r="D100" s="186"/>
      <c r="E100" s="186"/>
      <c r="F100" s="186"/>
      <c r="G100" s="186"/>
      <c r="H100" s="187"/>
      <c r="I100" s="4">
        <v>92</v>
      </c>
      <c r="J100" s="11">
        <v>6997000</v>
      </c>
      <c r="K100" s="11">
        <v>6452000</v>
      </c>
    </row>
    <row r="101" spans="1:11" ht="12.75" customHeight="1" x14ac:dyDescent="0.2">
      <c r="A101" s="188" t="s">
        <v>159</v>
      </c>
      <c r="B101" s="189"/>
      <c r="C101" s="189"/>
      <c r="D101" s="189"/>
      <c r="E101" s="189"/>
      <c r="F101" s="189"/>
      <c r="G101" s="189"/>
      <c r="H101" s="190"/>
      <c r="I101" s="4">
        <v>93</v>
      </c>
      <c r="J101" s="10">
        <f>SUM(J102:J113)</f>
        <v>1125366070.6456037</v>
      </c>
      <c r="K101" s="10">
        <f>SUM(K102:K113)</f>
        <v>1143130122.3779521</v>
      </c>
    </row>
    <row r="102" spans="1:11" ht="12.75" customHeight="1" x14ac:dyDescent="0.2">
      <c r="A102" s="185" t="s">
        <v>150</v>
      </c>
      <c r="B102" s="186"/>
      <c r="C102" s="186"/>
      <c r="D102" s="186"/>
      <c r="E102" s="186"/>
      <c r="F102" s="186"/>
      <c r="G102" s="186"/>
      <c r="H102" s="187"/>
      <c r="I102" s="4">
        <v>94</v>
      </c>
      <c r="J102" s="11">
        <v>0</v>
      </c>
      <c r="K102" s="11">
        <v>0</v>
      </c>
    </row>
    <row r="103" spans="1:11" ht="12.75" customHeight="1" x14ac:dyDescent="0.2">
      <c r="A103" s="185" t="s">
        <v>151</v>
      </c>
      <c r="B103" s="186"/>
      <c r="C103" s="186"/>
      <c r="D103" s="186"/>
      <c r="E103" s="186"/>
      <c r="F103" s="186"/>
      <c r="G103" s="186"/>
      <c r="H103" s="187"/>
      <c r="I103" s="4">
        <v>95</v>
      </c>
      <c r="J103" s="11">
        <v>0</v>
      </c>
      <c r="K103" s="11">
        <v>0</v>
      </c>
    </row>
    <row r="104" spans="1:11" ht="12.75" customHeight="1" x14ac:dyDescent="0.2">
      <c r="A104" s="185" t="s">
        <v>152</v>
      </c>
      <c r="B104" s="186"/>
      <c r="C104" s="186"/>
      <c r="D104" s="186"/>
      <c r="E104" s="186"/>
      <c r="F104" s="186"/>
      <c r="G104" s="186"/>
      <c r="H104" s="187"/>
      <c r="I104" s="4">
        <v>96</v>
      </c>
      <c r="J104" s="11">
        <v>496251565</v>
      </c>
      <c r="K104" s="11">
        <v>482990509</v>
      </c>
    </row>
    <row r="105" spans="1:11" ht="12.75" customHeight="1" x14ac:dyDescent="0.2">
      <c r="A105" s="185" t="s">
        <v>153</v>
      </c>
      <c r="B105" s="186"/>
      <c r="C105" s="186"/>
      <c r="D105" s="186"/>
      <c r="E105" s="186"/>
      <c r="F105" s="186"/>
      <c r="G105" s="186"/>
      <c r="H105" s="187"/>
      <c r="I105" s="4">
        <v>97</v>
      </c>
      <c r="J105" s="11">
        <v>2508612</v>
      </c>
      <c r="K105" s="11">
        <v>64258</v>
      </c>
    </row>
    <row r="106" spans="1:11" ht="12.75" customHeight="1" x14ac:dyDescent="0.2">
      <c r="A106" s="185" t="s">
        <v>154</v>
      </c>
      <c r="B106" s="186"/>
      <c r="C106" s="186"/>
      <c r="D106" s="186"/>
      <c r="E106" s="186"/>
      <c r="F106" s="186"/>
      <c r="G106" s="186"/>
      <c r="H106" s="187"/>
      <c r="I106" s="4">
        <v>98</v>
      </c>
      <c r="J106" s="11">
        <v>533328778</v>
      </c>
      <c r="K106" s="11">
        <v>565556850.302701</v>
      </c>
    </row>
    <row r="107" spans="1:11" ht="12.75" customHeight="1" x14ac:dyDescent="0.2">
      <c r="A107" s="185" t="s">
        <v>155</v>
      </c>
      <c r="B107" s="186"/>
      <c r="C107" s="186"/>
      <c r="D107" s="186"/>
      <c r="E107" s="186"/>
      <c r="F107" s="186"/>
      <c r="G107" s="186"/>
      <c r="H107" s="187"/>
      <c r="I107" s="4">
        <v>99</v>
      </c>
      <c r="J107" s="11">
        <v>2400000</v>
      </c>
      <c r="K107" s="11">
        <v>2511293</v>
      </c>
    </row>
    <row r="108" spans="1:11" ht="12.75" customHeight="1" x14ac:dyDescent="0.2">
      <c r="A108" s="185" t="s">
        <v>156</v>
      </c>
      <c r="B108" s="186"/>
      <c r="C108" s="186"/>
      <c r="D108" s="186"/>
      <c r="E108" s="186"/>
      <c r="F108" s="186"/>
      <c r="G108" s="186"/>
      <c r="H108" s="187"/>
      <c r="I108" s="4">
        <v>100</v>
      </c>
      <c r="J108" s="11">
        <v>0</v>
      </c>
      <c r="K108" s="11">
        <v>0</v>
      </c>
    </row>
    <row r="109" spans="1:11" ht="12.75" customHeight="1" x14ac:dyDescent="0.2">
      <c r="A109" s="185" t="s">
        <v>160</v>
      </c>
      <c r="B109" s="186"/>
      <c r="C109" s="186"/>
      <c r="D109" s="186"/>
      <c r="E109" s="186"/>
      <c r="F109" s="186"/>
      <c r="G109" s="186"/>
      <c r="H109" s="187"/>
      <c r="I109" s="4">
        <v>101</v>
      </c>
      <c r="J109" s="11">
        <v>59022620</v>
      </c>
      <c r="K109" s="11">
        <v>57707627</v>
      </c>
    </row>
    <row r="110" spans="1:11" ht="12.75" customHeight="1" x14ac:dyDescent="0.2">
      <c r="A110" s="185" t="s">
        <v>161</v>
      </c>
      <c r="B110" s="186"/>
      <c r="C110" s="186"/>
      <c r="D110" s="186"/>
      <c r="E110" s="186"/>
      <c r="F110" s="186"/>
      <c r="G110" s="186"/>
      <c r="H110" s="187"/>
      <c r="I110" s="4">
        <v>102</v>
      </c>
      <c r="J110" s="11">
        <v>18697961.77</v>
      </c>
      <c r="K110" s="11">
        <v>13699217</v>
      </c>
    </row>
    <row r="111" spans="1:11" ht="12.75" customHeight="1" x14ac:dyDescent="0.2">
      <c r="A111" s="185" t="s">
        <v>162</v>
      </c>
      <c r="B111" s="186"/>
      <c r="C111" s="186"/>
      <c r="D111" s="186"/>
      <c r="E111" s="186"/>
      <c r="F111" s="186"/>
      <c r="G111" s="186"/>
      <c r="H111" s="187"/>
      <c r="I111" s="4">
        <v>103</v>
      </c>
      <c r="J111" s="11">
        <v>684698</v>
      </c>
      <c r="K111" s="11">
        <v>683878</v>
      </c>
    </row>
    <row r="112" spans="1:11" ht="12.75" customHeight="1" x14ac:dyDescent="0.2">
      <c r="A112" s="185" t="s">
        <v>163</v>
      </c>
      <c r="B112" s="186"/>
      <c r="C112" s="186"/>
      <c r="D112" s="186"/>
      <c r="E112" s="186"/>
      <c r="F112" s="186"/>
      <c r="G112" s="186"/>
      <c r="H112" s="187"/>
      <c r="I112" s="4">
        <v>104</v>
      </c>
      <c r="J112" s="11">
        <v>0</v>
      </c>
      <c r="K112" s="11">
        <v>0</v>
      </c>
    </row>
    <row r="113" spans="1:12" ht="12.75" customHeight="1" x14ac:dyDescent="0.2">
      <c r="A113" s="185" t="s">
        <v>164</v>
      </c>
      <c r="B113" s="186"/>
      <c r="C113" s="186"/>
      <c r="D113" s="186"/>
      <c r="E113" s="186"/>
      <c r="F113" s="186"/>
      <c r="G113" s="186"/>
      <c r="H113" s="187"/>
      <c r="I113" s="4">
        <v>105</v>
      </c>
      <c r="J113" s="11">
        <v>12471835.875603676</v>
      </c>
      <c r="K113" s="11">
        <v>19916490.075251102</v>
      </c>
    </row>
    <row r="114" spans="1:12" ht="12.75" customHeight="1" x14ac:dyDescent="0.2">
      <c r="A114" s="188" t="s">
        <v>165</v>
      </c>
      <c r="B114" s="189"/>
      <c r="C114" s="189"/>
      <c r="D114" s="189"/>
      <c r="E114" s="189"/>
      <c r="F114" s="189"/>
      <c r="G114" s="189"/>
      <c r="H114" s="190"/>
      <c r="I114" s="4">
        <v>106</v>
      </c>
      <c r="J114" s="11">
        <v>94627921</v>
      </c>
      <c r="K114" s="11">
        <v>125782372.778038</v>
      </c>
    </row>
    <row r="115" spans="1:12" ht="12.75" customHeight="1" x14ac:dyDescent="0.2">
      <c r="A115" s="188" t="s">
        <v>166</v>
      </c>
      <c r="B115" s="189"/>
      <c r="C115" s="189"/>
      <c r="D115" s="189"/>
      <c r="E115" s="189"/>
      <c r="F115" s="189"/>
      <c r="G115" s="189"/>
      <c r="H115" s="190"/>
      <c r="I115" s="4">
        <v>107</v>
      </c>
      <c r="J115" s="10">
        <f>J70+J87+J91+J101+J114</f>
        <v>3854720114.6456037</v>
      </c>
      <c r="K115" s="10">
        <f>K70+K87+K91+K101+K114</f>
        <v>3828147481.4807801</v>
      </c>
    </row>
    <row r="116" spans="1:12" ht="12.75" customHeight="1" x14ac:dyDescent="0.2">
      <c r="A116" s="221" t="s">
        <v>167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714445958</v>
      </c>
      <c r="K116" s="12">
        <v>719383980.83000004</v>
      </c>
    </row>
    <row r="117" spans="1:12" ht="12.75" customHeight="1" x14ac:dyDescent="0.2">
      <c r="A117" s="216" t="s">
        <v>168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</row>
    <row r="118" spans="1:12" ht="12.75" customHeight="1" x14ac:dyDescent="0.2">
      <c r="A118" s="207" t="s">
        <v>169</v>
      </c>
      <c r="B118" s="208"/>
      <c r="C118" s="208"/>
      <c r="D118" s="208"/>
      <c r="E118" s="208"/>
      <c r="F118" s="208"/>
      <c r="G118" s="208"/>
      <c r="H118" s="208"/>
      <c r="I118" s="227"/>
      <c r="J118" s="227"/>
      <c r="K118" s="228"/>
    </row>
    <row r="119" spans="1:12" ht="12.75" customHeight="1" x14ac:dyDescent="0.2">
      <c r="A119" s="185" t="s">
        <v>170</v>
      </c>
      <c r="B119" s="186"/>
      <c r="C119" s="186"/>
      <c r="D119" s="186"/>
      <c r="E119" s="186"/>
      <c r="F119" s="186"/>
      <c r="G119" s="186"/>
      <c r="H119" s="187"/>
      <c r="I119" s="4">
        <v>109</v>
      </c>
      <c r="J119" s="11">
        <f>J70-J120</f>
        <v>1661000016</v>
      </c>
      <c r="K119" s="11">
        <f>K70-K120</f>
        <v>1731184948.7417901</v>
      </c>
    </row>
    <row r="120" spans="1:12" ht="12.75" customHeight="1" x14ac:dyDescent="0.2">
      <c r="A120" s="229" t="s">
        <v>171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34787364</v>
      </c>
      <c r="K120" s="12">
        <f>K86</f>
        <v>30977940</v>
      </c>
      <c r="L120" s="89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2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2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J1"/>
    <mergeCell ref="K1:K2"/>
    <mergeCell ref="A2:J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disablePrompts="1"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256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topLeftCell="A47" zoomScale="110" zoomScaleNormal="110" zoomScaleSheetLayoutView="110" workbookViewId="0">
      <selection activeCell="A47" sqref="A47:H47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80" bestFit="1" customWidth="1"/>
    <col min="11" max="11" width="10" style="80" customWidth="1"/>
    <col min="12" max="12" width="10.85546875" style="80" bestFit="1" customWidth="1"/>
    <col min="13" max="13" width="10.28515625" style="80" customWidth="1"/>
    <col min="14" max="14" width="10.140625" style="99" bestFit="1" customWidth="1"/>
    <col min="15" max="15" width="11.140625" style="100" bestFit="1" customWidth="1"/>
    <col min="16" max="16" width="9.7109375" bestFit="1" customWidth="1"/>
  </cols>
  <sheetData>
    <row r="1" spans="1:16" ht="12.75" customHeight="1" x14ac:dyDescent="0.2">
      <c r="A1" s="191" t="s">
        <v>317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6" ht="12.75" customHeight="1" x14ac:dyDescent="0.2">
      <c r="A2" s="195" t="s">
        <v>320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6" ht="15.75" customHeigh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6" ht="12.75" customHeight="1" x14ac:dyDescent="0.2">
      <c r="A4" s="248" t="s">
        <v>235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50"/>
    </row>
    <row r="5" spans="1:16" ht="36.75" thickBot="1" x14ac:dyDescent="0.25">
      <c r="A5" s="251" t="s">
        <v>64</v>
      </c>
      <c r="B5" s="251"/>
      <c r="C5" s="251"/>
      <c r="D5" s="251"/>
      <c r="E5" s="251"/>
      <c r="F5" s="251"/>
      <c r="G5" s="251"/>
      <c r="H5" s="251"/>
      <c r="I5" s="65" t="s">
        <v>65</v>
      </c>
      <c r="J5" s="252" t="s">
        <v>312</v>
      </c>
      <c r="K5" s="253"/>
      <c r="L5" s="252" t="s">
        <v>173</v>
      </c>
      <c r="M5" s="253"/>
    </row>
    <row r="6" spans="1:16" ht="13.5" thickBot="1" x14ac:dyDescent="0.25">
      <c r="A6" s="245"/>
      <c r="B6" s="246"/>
      <c r="C6" s="246"/>
      <c r="D6" s="246"/>
      <c r="E6" s="246"/>
      <c r="F6" s="246"/>
      <c r="G6" s="246"/>
      <c r="H6" s="247"/>
      <c r="I6" s="101"/>
      <c r="J6" s="102" t="s">
        <v>322</v>
      </c>
      <c r="K6" s="103" t="s">
        <v>321</v>
      </c>
      <c r="L6" s="102" t="s">
        <v>322</v>
      </c>
      <c r="M6" s="103" t="s">
        <v>321</v>
      </c>
    </row>
    <row r="7" spans="1:16" x14ac:dyDescent="0.2">
      <c r="A7" s="203">
        <v>1</v>
      </c>
      <c r="B7" s="203"/>
      <c r="C7" s="203"/>
      <c r="D7" s="203"/>
      <c r="E7" s="203"/>
      <c r="F7" s="203"/>
      <c r="G7" s="203"/>
      <c r="H7" s="203"/>
      <c r="I7" s="69">
        <v>2</v>
      </c>
      <c r="J7" s="68">
        <v>3</v>
      </c>
      <c r="K7" s="68">
        <v>4</v>
      </c>
      <c r="L7" s="68">
        <v>5</v>
      </c>
      <c r="M7" s="68">
        <v>6</v>
      </c>
    </row>
    <row r="8" spans="1:16" x14ac:dyDescent="0.2">
      <c r="A8" s="207" t="s">
        <v>174</v>
      </c>
      <c r="B8" s="208"/>
      <c r="C8" s="208"/>
      <c r="D8" s="208"/>
      <c r="E8" s="208"/>
      <c r="F8" s="208"/>
      <c r="G8" s="208"/>
      <c r="H8" s="209"/>
      <c r="I8" s="6">
        <v>111</v>
      </c>
      <c r="J8" s="14">
        <f>SUM(J9:J10)</f>
        <v>2756300236</v>
      </c>
      <c r="K8" s="14">
        <f>SUM(K9:K10)</f>
        <v>968545337</v>
      </c>
      <c r="L8" s="14">
        <f>SUM(L9:L10)</f>
        <v>2754040451.42312</v>
      </c>
      <c r="M8" s="14">
        <f>SUM(M9:M10)</f>
        <v>979343000.48098993</v>
      </c>
      <c r="N8" s="104"/>
    </row>
    <row r="9" spans="1:16" x14ac:dyDescent="0.2">
      <c r="A9" s="188" t="s">
        <v>175</v>
      </c>
      <c r="B9" s="189"/>
      <c r="C9" s="189"/>
      <c r="D9" s="189"/>
      <c r="E9" s="189"/>
      <c r="F9" s="189"/>
      <c r="G9" s="189"/>
      <c r="H9" s="190"/>
      <c r="I9" s="4">
        <v>112</v>
      </c>
      <c r="J9" s="11">
        <v>2690290194</v>
      </c>
      <c r="K9" s="11">
        <v>966119459</v>
      </c>
      <c r="L9" s="11">
        <v>2690955301.42312</v>
      </c>
      <c r="M9" s="11">
        <v>970482300.48098993</v>
      </c>
      <c r="N9" s="104"/>
    </row>
    <row r="10" spans="1:16" x14ac:dyDescent="0.2">
      <c r="A10" s="188" t="s">
        <v>176</v>
      </c>
      <c r="B10" s="189"/>
      <c r="C10" s="189"/>
      <c r="D10" s="189"/>
      <c r="E10" s="189"/>
      <c r="F10" s="189"/>
      <c r="G10" s="189"/>
      <c r="H10" s="190"/>
      <c r="I10" s="4">
        <v>113</v>
      </c>
      <c r="J10" s="11">
        <v>66010042</v>
      </c>
      <c r="K10" s="11">
        <v>2425878</v>
      </c>
      <c r="L10" s="11">
        <v>63085150</v>
      </c>
      <c r="M10" s="11">
        <v>8860700</v>
      </c>
      <c r="N10" s="104"/>
    </row>
    <row r="11" spans="1:16" x14ac:dyDescent="0.2">
      <c r="A11" s="188" t="s">
        <v>177</v>
      </c>
      <c r="B11" s="189"/>
      <c r="C11" s="189"/>
      <c r="D11" s="189"/>
      <c r="E11" s="189"/>
      <c r="F11" s="189"/>
      <c r="G11" s="189"/>
      <c r="H11" s="190"/>
      <c r="I11" s="4">
        <v>114</v>
      </c>
      <c r="J11" s="10">
        <f>J12+J13+J17+J21+J22+J23+J26+J27</f>
        <v>2560994836.6500001</v>
      </c>
      <c r="K11" s="10">
        <f>K12+K13+K17+K21+K22+K23+K26+K27</f>
        <v>876121350.97427881</v>
      </c>
      <c r="L11" s="10">
        <f>L12+L13+L17+L21+L22+L23+L26+L27</f>
        <v>2633071192.9735293</v>
      </c>
      <c r="M11" s="10">
        <f>M12+M13+M17+M21+M22+M23+M26+M27</f>
        <v>942438356.16417968</v>
      </c>
      <c r="N11" s="104"/>
    </row>
    <row r="12" spans="1:16" x14ac:dyDescent="0.2">
      <c r="A12" s="188" t="s">
        <v>311</v>
      </c>
      <c r="B12" s="189"/>
      <c r="C12" s="189"/>
      <c r="D12" s="189"/>
      <c r="E12" s="189"/>
      <c r="F12" s="189"/>
      <c r="G12" s="189"/>
      <c r="H12" s="190"/>
      <c r="I12" s="4">
        <v>115</v>
      </c>
      <c r="J12" s="11">
        <v>-50667769</v>
      </c>
      <c r="K12" s="11">
        <v>-33235428</v>
      </c>
      <c r="L12" s="11">
        <v>-3224355</v>
      </c>
      <c r="M12" s="11">
        <v>-12974333</v>
      </c>
      <c r="N12" s="104"/>
      <c r="P12" s="89"/>
    </row>
    <row r="13" spans="1:16" x14ac:dyDescent="0.2">
      <c r="A13" s="188" t="s">
        <v>178</v>
      </c>
      <c r="B13" s="189"/>
      <c r="C13" s="189"/>
      <c r="D13" s="189"/>
      <c r="E13" s="189"/>
      <c r="F13" s="189"/>
      <c r="G13" s="189"/>
      <c r="H13" s="190"/>
      <c r="I13" s="4">
        <v>116</v>
      </c>
      <c r="J13" s="10">
        <f>SUM(J14:J16)</f>
        <v>1762990727</v>
      </c>
      <c r="K13" s="10">
        <f>SUM(K14:K16)</f>
        <v>632312604</v>
      </c>
      <c r="L13" s="10">
        <f>SUM(L14:L16)</f>
        <v>1728966006.0248685</v>
      </c>
      <c r="M13" s="10">
        <f>SUM(M14:M16)</f>
        <v>634225099.06853485</v>
      </c>
      <c r="N13" s="104"/>
    </row>
    <row r="14" spans="1:16" x14ac:dyDescent="0.2">
      <c r="A14" s="185" t="s">
        <v>179</v>
      </c>
      <c r="B14" s="186"/>
      <c r="C14" s="186"/>
      <c r="D14" s="186"/>
      <c r="E14" s="186"/>
      <c r="F14" s="186"/>
      <c r="G14" s="186"/>
      <c r="H14" s="187"/>
      <c r="I14" s="4">
        <v>117</v>
      </c>
      <c r="J14" s="11">
        <v>965635616</v>
      </c>
      <c r="K14" s="11">
        <v>353947343</v>
      </c>
      <c r="L14" s="11">
        <v>953024883</v>
      </c>
      <c r="M14" s="11">
        <v>342025256</v>
      </c>
      <c r="N14" s="104"/>
    </row>
    <row r="15" spans="1:16" x14ac:dyDescent="0.2">
      <c r="A15" s="185" t="s">
        <v>180</v>
      </c>
      <c r="B15" s="186"/>
      <c r="C15" s="186"/>
      <c r="D15" s="186"/>
      <c r="E15" s="186"/>
      <c r="F15" s="186"/>
      <c r="G15" s="186"/>
      <c r="H15" s="187"/>
      <c r="I15" s="4">
        <v>118</v>
      </c>
      <c r="J15" s="11">
        <v>388361750</v>
      </c>
      <c r="K15" s="11">
        <v>136404511</v>
      </c>
      <c r="L15" s="11">
        <v>395131725.02486849</v>
      </c>
      <c r="M15" s="11">
        <v>161509581.06853479</v>
      </c>
      <c r="N15" s="104"/>
    </row>
    <row r="16" spans="1:16" x14ac:dyDescent="0.2">
      <c r="A16" s="185" t="s">
        <v>181</v>
      </c>
      <c r="B16" s="186"/>
      <c r="C16" s="186"/>
      <c r="D16" s="186"/>
      <c r="E16" s="186"/>
      <c r="F16" s="186"/>
      <c r="G16" s="186"/>
      <c r="H16" s="187"/>
      <c r="I16" s="4">
        <v>119</v>
      </c>
      <c r="J16" s="11">
        <v>408993361</v>
      </c>
      <c r="K16" s="11">
        <v>141960750</v>
      </c>
      <c r="L16" s="11">
        <v>380809398</v>
      </c>
      <c r="M16" s="11">
        <v>130690262</v>
      </c>
      <c r="N16" s="104"/>
    </row>
    <row r="17" spans="1:16" x14ac:dyDescent="0.2">
      <c r="A17" s="188" t="s">
        <v>182</v>
      </c>
      <c r="B17" s="189"/>
      <c r="C17" s="189"/>
      <c r="D17" s="189"/>
      <c r="E17" s="189"/>
      <c r="F17" s="189"/>
      <c r="G17" s="189"/>
      <c r="H17" s="190"/>
      <c r="I17" s="4">
        <v>120</v>
      </c>
      <c r="J17" s="10">
        <f>SUM(J18:J20)</f>
        <v>542924918.64999998</v>
      </c>
      <c r="K17" s="10">
        <f>SUM(K18:K20)</f>
        <v>181680164.97427881</v>
      </c>
      <c r="L17" s="10">
        <f>SUM(L18:L20)</f>
        <v>551712233</v>
      </c>
      <c r="M17" s="10">
        <f>SUM(M18:M20)</f>
        <v>181785797.01999995</v>
      </c>
      <c r="N17" s="104"/>
      <c r="P17" s="89"/>
    </row>
    <row r="18" spans="1:16" x14ac:dyDescent="0.2">
      <c r="A18" s="185" t="s">
        <v>183</v>
      </c>
      <c r="B18" s="186"/>
      <c r="C18" s="186"/>
      <c r="D18" s="186"/>
      <c r="E18" s="186"/>
      <c r="F18" s="186"/>
      <c r="G18" s="186"/>
      <c r="H18" s="187"/>
      <c r="I18" s="4">
        <v>121</v>
      </c>
      <c r="J18" s="11">
        <v>341817610.72292179</v>
      </c>
      <c r="K18" s="11">
        <v>106183964.62815124</v>
      </c>
      <c r="L18" s="11">
        <v>346102997.16143286</v>
      </c>
      <c r="M18" s="11">
        <v>107206660.47695988</v>
      </c>
      <c r="N18" s="104"/>
    </row>
    <row r="19" spans="1:16" x14ac:dyDescent="0.2">
      <c r="A19" s="185" t="s">
        <v>184</v>
      </c>
      <c r="B19" s="186"/>
      <c r="C19" s="186"/>
      <c r="D19" s="186"/>
      <c r="E19" s="186"/>
      <c r="F19" s="186"/>
      <c r="G19" s="186"/>
      <c r="H19" s="187"/>
      <c r="I19" s="4">
        <v>122</v>
      </c>
      <c r="J19" s="11">
        <v>129542280.18352656</v>
      </c>
      <c r="K19" s="11">
        <v>48622166.34612757</v>
      </c>
      <c r="L19" s="11">
        <v>135266729.60050723</v>
      </c>
      <c r="M19" s="11">
        <v>49448796.44498682</v>
      </c>
      <c r="N19" s="104"/>
    </row>
    <row r="20" spans="1:16" x14ac:dyDescent="0.2">
      <c r="A20" s="185" t="s">
        <v>185</v>
      </c>
      <c r="B20" s="186"/>
      <c r="C20" s="186"/>
      <c r="D20" s="186"/>
      <c r="E20" s="186"/>
      <c r="F20" s="186"/>
      <c r="G20" s="186"/>
      <c r="H20" s="187"/>
      <c r="I20" s="4">
        <v>123</v>
      </c>
      <c r="J20" s="11">
        <v>71565027.743551567</v>
      </c>
      <c r="K20" s="11">
        <v>26874034</v>
      </c>
      <c r="L20" s="11">
        <v>70342506.238059908</v>
      </c>
      <c r="M20" s="11">
        <v>25130340.098053254</v>
      </c>
      <c r="N20" s="104"/>
    </row>
    <row r="21" spans="1:16" x14ac:dyDescent="0.2">
      <c r="A21" s="188" t="s">
        <v>186</v>
      </c>
      <c r="B21" s="189"/>
      <c r="C21" s="189"/>
      <c r="D21" s="189"/>
      <c r="E21" s="189"/>
      <c r="F21" s="189"/>
      <c r="G21" s="189"/>
      <c r="H21" s="190"/>
      <c r="I21" s="4">
        <v>124</v>
      </c>
      <c r="J21" s="11">
        <v>117961616</v>
      </c>
      <c r="K21" s="11">
        <v>39080070</v>
      </c>
      <c r="L21" s="11">
        <v>114841812.948661</v>
      </c>
      <c r="M21" s="11">
        <v>38283853.075644806</v>
      </c>
      <c r="N21" s="104"/>
    </row>
    <row r="22" spans="1:16" x14ac:dyDescent="0.2">
      <c r="A22" s="188" t="s">
        <v>187</v>
      </c>
      <c r="B22" s="189"/>
      <c r="C22" s="189"/>
      <c r="D22" s="189"/>
      <c r="E22" s="189"/>
      <c r="F22" s="189"/>
      <c r="G22" s="189"/>
      <c r="H22" s="190"/>
      <c r="I22" s="4">
        <v>125</v>
      </c>
      <c r="J22" s="11">
        <v>142524544</v>
      </c>
      <c r="K22" s="11">
        <v>44741198</v>
      </c>
      <c r="L22" s="11">
        <v>177942751</v>
      </c>
      <c r="M22" s="11">
        <v>75296405</v>
      </c>
      <c r="N22" s="104"/>
    </row>
    <row r="23" spans="1:16" x14ac:dyDescent="0.2">
      <c r="A23" s="188" t="s">
        <v>188</v>
      </c>
      <c r="B23" s="189"/>
      <c r="C23" s="189"/>
      <c r="D23" s="189"/>
      <c r="E23" s="189"/>
      <c r="F23" s="189"/>
      <c r="G23" s="189"/>
      <c r="H23" s="190"/>
      <c r="I23" s="4">
        <v>126</v>
      </c>
      <c r="J23" s="10">
        <f>SUM(J24:J25)</f>
        <v>11113916</v>
      </c>
      <c r="K23" s="10">
        <f>SUM(K24:K25)</f>
        <v>4589101</v>
      </c>
      <c r="L23" s="10">
        <f>SUM(L24:L25)</f>
        <v>21697051</v>
      </c>
      <c r="M23" s="10">
        <f>SUM(M24:M25)</f>
        <v>14143550</v>
      </c>
      <c r="N23" s="104"/>
    </row>
    <row r="24" spans="1:16" x14ac:dyDescent="0.2">
      <c r="A24" s="185" t="s">
        <v>189</v>
      </c>
      <c r="B24" s="186"/>
      <c r="C24" s="186"/>
      <c r="D24" s="186"/>
      <c r="E24" s="186"/>
      <c r="F24" s="186"/>
      <c r="G24" s="186"/>
      <c r="H24" s="187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104"/>
    </row>
    <row r="25" spans="1:16" x14ac:dyDescent="0.2">
      <c r="A25" s="185" t="s">
        <v>190</v>
      </c>
      <c r="B25" s="186"/>
      <c r="C25" s="186"/>
      <c r="D25" s="186"/>
      <c r="E25" s="186"/>
      <c r="F25" s="186"/>
      <c r="G25" s="186"/>
      <c r="H25" s="187"/>
      <c r="I25" s="4">
        <v>128</v>
      </c>
      <c r="J25" s="11">
        <v>11113916</v>
      </c>
      <c r="K25" s="11">
        <v>4589101</v>
      </c>
      <c r="L25" s="11">
        <v>21697051</v>
      </c>
      <c r="M25" s="11">
        <v>14143550</v>
      </c>
      <c r="N25" s="104"/>
      <c r="P25" s="89"/>
    </row>
    <row r="26" spans="1:16" x14ac:dyDescent="0.2">
      <c r="A26" s="188" t="s">
        <v>191</v>
      </c>
      <c r="B26" s="189"/>
      <c r="C26" s="189"/>
      <c r="D26" s="189"/>
      <c r="E26" s="189"/>
      <c r="F26" s="189"/>
      <c r="G26" s="189"/>
      <c r="H26" s="190"/>
      <c r="I26" s="4">
        <v>129</v>
      </c>
      <c r="J26" s="11">
        <v>673308</v>
      </c>
      <c r="K26" s="11">
        <v>400478</v>
      </c>
      <c r="L26" s="11">
        <v>7446566</v>
      </c>
      <c r="M26" s="11">
        <v>5482789</v>
      </c>
      <c r="N26" s="104"/>
      <c r="P26" s="89"/>
    </row>
    <row r="27" spans="1:16" x14ac:dyDescent="0.2">
      <c r="A27" s="188" t="s">
        <v>192</v>
      </c>
      <c r="B27" s="189"/>
      <c r="C27" s="189"/>
      <c r="D27" s="189"/>
      <c r="E27" s="189"/>
      <c r="F27" s="189"/>
      <c r="G27" s="189"/>
      <c r="H27" s="190"/>
      <c r="I27" s="4">
        <v>130</v>
      </c>
      <c r="J27" s="11">
        <v>33473576</v>
      </c>
      <c r="K27" s="11">
        <v>6553163</v>
      </c>
      <c r="L27" s="11">
        <v>33689128</v>
      </c>
      <c r="M27" s="11">
        <v>6195196</v>
      </c>
      <c r="N27" s="104"/>
    </row>
    <row r="28" spans="1:16" x14ac:dyDescent="0.2">
      <c r="A28" s="188" t="s">
        <v>193</v>
      </c>
      <c r="B28" s="189"/>
      <c r="C28" s="189"/>
      <c r="D28" s="189"/>
      <c r="E28" s="189"/>
      <c r="F28" s="189"/>
      <c r="G28" s="189"/>
      <c r="H28" s="190"/>
      <c r="I28" s="4">
        <v>131</v>
      </c>
      <c r="J28" s="10">
        <f>SUM(J29:J33)</f>
        <v>33536422</v>
      </c>
      <c r="K28" s="10">
        <f>SUM(K29:K33)</f>
        <v>7427890</v>
      </c>
      <c r="L28" s="10">
        <f>SUM(L29:L33)</f>
        <v>42519679</v>
      </c>
      <c r="M28" s="10">
        <f>SUM(M29:M33)</f>
        <v>18446700</v>
      </c>
      <c r="N28" s="104"/>
      <c r="P28" s="89"/>
    </row>
    <row r="29" spans="1:16" x14ac:dyDescent="0.2">
      <c r="A29" s="188" t="s">
        <v>313</v>
      </c>
      <c r="B29" s="189"/>
      <c r="C29" s="189"/>
      <c r="D29" s="189"/>
      <c r="E29" s="189"/>
      <c r="F29" s="189"/>
      <c r="G29" s="189"/>
      <c r="H29" s="190"/>
      <c r="I29" s="4">
        <v>132</v>
      </c>
      <c r="J29" s="11">
        <v>0</v>
      </c>
      <c r="K29" s="11">
        <v>0</v>
      </c>
      <c r="L29" s="11">
        <v>0</v>
      </c>
      <c r="M29" s="11">
        <v>0</v>
      </c>
      <c r="N29" s="104"/>
      <c r="P29" s="89"/>
    </row>
    <row r="30" spans="1:16" x14ac:dyDescent="0.2">
      <c r="A30" s="188" t="s">
        <v>323</v>
      </c>
      <c r="B30" s="189"/>
      <c r="C30" s="189"/>
      <c r="D30" s="189"/>
      <c r="E30" s="189"/>
      <c r="F30" s="189"/>
      <c r="G30" s="189"/>
      <c r="H30" s="190"/>
      <c r="I30" s="4">
        <v>133</v>
      </c>
      <c r="J30" s="11">
        <v>32537169</v>
      </c>
      <c r="K30" s="11">
        <v>9088845</v>
      </c>
      <c r="L30" s="11">
        <v>42378882</v>
      </c>
      <c r="M30" s="11">
        <v>18368631</v>
      </c>
      <c r="N30" s="104"/>
      <c r="P30" s="89"/>
    </row>
    <row r="31" spans="1:16" x14ac:dyDescent="0.2">
      <c r="A31" s="188" t="s">
        <v>194</v>
      </c>
      <c r="B31" s="189"/>
      <c r="C31" s="189"/>
      <c r="D31" s="189"/>
      <c r="E31" s="189"/>
      <c r="F31" s="189"/>
      <c r="G31" s="189"/>
      <c r="H31" s="19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104"/>
    </row>
    <row r="32" spans="1:16" x14ac:dyDescent="0.2">
      <c r="A32" s="188" t="s">
        <v>195</v>
      </c>
      <c r="B32" s="189"/>
      <c r="C32" s="189"/>
      <c r="D32" s="189"/>
      <c r="E32" s="189"/>
      <c r="F32" s="189"/>
      <c r="G32" s="189"/>
      <c r="H32" s="190"/>
      <c r="I32" s="4">
        <v>135</v>
      </c>
      <c r="J32" s="11">
        <v>999253</v>
      </c>
      <c r="K32" s="11">
        <v>-1660955</v>
      </c>
      <c r="L32" s="11">
        <v>140797</v>
      </c>
      <c r="M32" s="11">
        <v>78069</v>
      </c>
      <c r="N32" s="104"/>
      <c r="P32" s="89"/>
    </row>
    <row r="33" spans="1:16" x14ac:dyDescent="0.2">
      <c r="A33" s="188" t="s">
        <v>196</v>
      </c>
      <c r="B33" s="189"/>
      <c r="C33" s="189"/>
      <c r="D33" s="189"/>
      <c r="E33" s="189"/>
      <c r="F33" s="189"/>
      <c r="G33" s="189"/>
      <c r="H33" s="19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104"/>
      <c r="P33" s="89"/>
    </row>
    <row r="34" spans="1:16" x14ac:dyDescent="0.2">
      <c r="A34" s="188" t="s">
        <v>197</v>
      </c>
      <c r="B34" s="189"/>
      <c r="C34" s="189"/>
      <c r="D34" s="189"/>
      <c r="E34" s="189"/>
      <c r="F34" s="189"/>
      <c r="G34" s="189"/>
      <c r="H34" s="190"/>
      <c r="I34" s="4">
        <v>137</v>
      </c>
      <c r="J34" s="10">
        <f>SUM(J35:J38)</f>
        <v>110291007</v>
      </c>
      <c r="K34" s="10">
        <f>SUM(K35:K38)</f>
        <v>48251569</v>
      </c>
      <c r="L34" s="10">
        <f>SUM(L35:L38)</f>
        <v>86661286</v>
      </c>
      <c r="M34" s="10">
        <f>SUM(M35:M38)</f>
        <v>26811666</v>
      </c>
      <c r="N34" s="104"/>
    </row>
    <row r="35" spans="1:16" x14ac:dyDescent="0.2">
      <c r="A35" s="188" t="s">
        <v>198</v>
      </c>
      <c r="B35" s="189"/>
      <c r="C35" s="189"/>
      <c r="D35" s="189"/>
      <c r="E35" s="189"/>
      <c r="F35" s="189"/>
      <c r="G35" s="189"/>
      <c r="H35" s="190"/>
      <c r="I35" s="4">
        <v>138</v>
      </c>
      <c r="J35" s="11">
        <v>0</v>
      </c>
      <c r="K35" s="11">
        <v>0</v>
      </c>
      <c r="L35" s="11">
        <v>0</v>
      </c>
      <c r="M35" s="11">
        <v>0</v>
      </c>
      <c r="N35" s="104"/>
    </row>
    <row r="36" spans="1:16" x14ac:dyDescent="0.2">
      <c r="A36" s="188" t="s">
        <v>199</v>
      </c>
      <c r="B36" s="189"/>
      <c r="C36" s="189"/>
      <c r="D36" s="189"/>
      <c r="E36" s="189"/>
      <c r="F36" s="189"/>
      <c r="G36" s="189"/>
      <c r="H36" s="190"/>
      <c r="I36" s="4">
        <v>139</v>
      </c>
      <c r="J36" s="11">
        <v>103674366</v>
      </c>
      <c r="K36" s="11">
        <v>45458894</v>
      </c>
      <c r="L36" s="11">
        <v>86427457</v>
      </c>
      <c r="M36" s="11">
        <v>26800788</v>
      </c>
      <c r="N36" s="104"/>
      <c r="P36" s="89"/>
    </row>
    <row r="37" spans="1:16" x14ac:dyDescent="0.2">
      <c r="A37" s="188" t="s">
        <v>200</v>
      </c>
      <c r="B37" s="189"/>
      <c r="C37" s="189"/>
      <c r="D37" s="189"/>
      <c r="E37" s="189"/>
      <c r="F37" s="189"/>
      <c r="G37" s="189"/>
      <c r="H37" s="190"/>
      <c r="I37" s="4">
        <v>140</v>
      </c>
      <c r="J37" s="11">
        <v>6616641</v>
      </c>
      <c r="K37" s="11">
        <v>2792675</v>
      </c>
      <c r="L37" s="11">
        <v>233829</v>
      </c>
      <c r="M37" s="11">
        <v>10878</v>
      </c>
      <c r="N37" s="104"/>
      <c r="P37" s="89"/>
    </row>
    <row r="38" spans="1:16" x14ac:dyDescent="0.2">
      <c r="A38" s="188" t="s">
        <v>201</v>
      </c>
      <c r="B38" s="189"/>
      <c r="C38" s="189"/>
      <c r="D38" s="189"/>
      <c r="E38" s="189"/>
      <c r="F38" s="189"/>
      <c r="G38" s="189"/>
      <c r="H38" s="19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104"/>
    </row>
    <row r="39" spans="1:16" x14ac:dyDescent="0.2">
      <c r="A39" s="188" t="s">
        <v>202</v>
      </c>
      <c r="B39" s="189"/>
      <c r="C39" s="189"/>
      <c r="D39" s="189"/>
      <c r="E39" s="189"/>
      <c r="F39" s="189"/>
      <c r="G39" s="189"/>
      <c r="H39" s="19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104"/>
    </row>
    <row r="40" spans="1:16" x14ac:dyDescent="0.2">
      <c r="A40" s="188" t="s">
        <v>203</v>
      </c>
      <c r="B40" s="189"/>
      <c r="C40" s="189"/>
      <c r="D40" s="189"/>
      <c r="E40" s="189"/>
      <c r="F40" s="189"/>
      <c r="G40" s="189"/>
      <c r="H40" s="19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104"/>
    </row>
    <row r="41" spans="1:16" x14ac:dyDescent="0.2">
      <c r="A41" s="188" t="s">
        <v>204</v>
      </c>
      <c r="B41" s="189"/>
      <c r="C41" s="189"/>
      <c r="D41" s="189"/>
      <c r="E41" s="189"/>
      <c r="F41" s="189"/>
      <c r="G41" s="189"/>
      <c r="H41" s="19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104"/>
    </row>
    <row r="42" spans="1:16" x14ac:dyDescent="0.2">
      <c r="A42" s="188" t="s">
        <v>205</v>
      </c>
      <c r="B42" s="189"/>
      <c r="C42" s="189"/>
      <c r="D42" s="189"/>
      <c r="E42" s="189"/>
      <c r="F42" s="189"/>
      <c r="G42" s="189"/>
      <c r="H42" s="19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104"/>
    </row>
    <row r="43" spans="1:16" x14ac:dyDescent="0.2">
      <c r="A43" s="188" t="s">
        <v>206</v>
      </c>
      <c r="B43" s="189"/>
      <c r="C43" s="189"/>
      <c r="D43" s="189"/>
      <c r="E43" s="189"/>
      <c r="F43" s="189"/>
      <c r="G43" s="189"/>
      <c r="H43" s="190"/>
      <c r="I43" s="4">
        <v>146</v>
      </c>
      <c r="J43" s="10">
        <f>J8+J28+J39+J41</f>
        <v>2789836658</v>
      </c>
      <c r="K43" s="10">
        <f>K8+K28+K39+K41</f>
        <v>975973227</v>
      </c>
      <c r="L43" s="10">
        <f>L8+L28+L39+L41</f>
        <v>2796560130.42312</v>
      </c>
      <c r="M43" s="10">
        <f>M8+M28+M39+M41</f>
        <v>997789700.48098993</v>
      </c>
      <c r="N43" s="104"/>
    </row>
    <row r="44" spans="1:16" x14ac:dyDescent="0.2">
      <c r="A44" s="188" t="s">
        <v>207</v>
      </c>
      <c r="B44" s="189"/>
      <c r="C44" s="189"/>
      <c r="D44" s="189"/>
      <c r="E44" s="189"/>
      <c r="F44" s="189"/>
      <c r="G44" s="189"/>
      <c r="H44" s="190"/>
      <c r="I44" s="4">
        <v>147</v>
      </c>
      <c r="J44" s="10">
        <f>J11+J34+J40+J42</f>
        <v>2671285843.6500001</v>
      </c>
      <c r="K44" s="10">
        <f>K11+K34+K40+K42</f>
        <v>924372919.97427881</v>
      </c>
      <c r="L44" s="10">
        <f>L11+L34+L40+L42</f>
        <v>2719732478.9735293</v>
      </c>
      <c r="M44" s="10">
        <f>M11+M34+M40+M42</f>
        <v>969250022.16417968</v>
      </c>
      <c r="N44" s="104"/>
    </row>
    <row r="45" spans="1:16" x14ac:dyDescent="0.2">
      <c r="A45" s="188" t="s">
        <v>208</v>
      </c>
      <c r="B45" s="189"/>
      <c r="C45" s="189"/>
      <c r="D45" s="189"/>
      <c r="E45" s="189"/>
      <c r="F45" s="189"/>
      <c r="G45" s="189"/>
      <c r="H45" s="190"/>
      <c r="I45" s="4">
        <v>148</v>
      </c>
      <c r="J45" s="10">
        <f>J43-J44</f>
        <v>118550814.3499999</v>
      </c>
      <c r="K45" s="10">
        <f>K43-K44</f>
        <v>51600307.025721192</v>
      </c>
      <c r="L45" s="10">
        <f>L43-L44</f>
        <v>76827651.449590683</v>
      </c>
      <c r="M45" s="10">
        <f>M43-M44</f>
        <v>28539678.31681025</v>
      </c>
      <c r="N45" s="104"/>
    </row>
    <row r="46" spans="1:16" x14ac:dyDescent="0.2">
      <c r="A46" s="210" t="s">
        <v>209</v>
      </c>
      <c r="B46" s="211"/>
      <c r="C46" s="211"/>
      <c r="D46" s="211"/>
      <c r="E46" s="211"/>
      <c r="F46" s="211"/>
      <c r="G46" s="211"/>
      <c r="H46" s="212"/>
      <c r="I46" s="4">
        <v>149</v>
      </c>
      <c r="J46" s="10">
        <f>IF(J43&gt;J44,J43-J44,0)</f>
        <v>118550814.3499999</v>
      </c>
      <c r="K46" s="10">
        <f>IF(K43&gt;K44,K43-K44,0)</f>
        <v>51600307.025721192</v>
      </c>
      <c r="L46" s="10">
        <f>IF(L43&gt;L44,L43-L44,0)</f>
        <v>76827651.449590683</v>
      </c>
      <c r="M46" s="10">
        <f>IF(M43&gt;M44,M43-M44,0)</f>
        <v>28539678.31681025</v>
      </c>
      <c r="N46" s="104"/>
    </row>
    <row r="47" spans="1:16" x14ac:dyDescent="0.2">
      <c r="A47" s="210" t="s">
        <v>210</v>
      </c>
      <c r="B47" s="211"/>
      <c r="C47" s="211"/>
      <c r="D47" s="211"/>
      <c r="E47" s="211"/>
      <c r="F47" s="211"/>
      <c r="G47" s="211"/>
      <c r="H47" s="212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104"/>
    </row>
    <row r="48" spans="1:16" x14ac:dyDescent="0.2">
      <c r="A48" s="188" t="s">
        <v>211</v>
      </c>
      <c r="B48" s="189"/>
      <c r="C48" s="189"/>
      <c r="D48" s="189"/>
      <c r="E48" s="189"/>
      <c r="F48" s="189"/>
      <c r="G48" s="189"/>
      <c r="H48" s="190"/>
      <c r="I48" s="4">
        <v>151</v>
      </c>
      <c r="J48" s="11">
        <v>18382186</v>
      </c>
      <c r="K48" s="11">
        <v>6846637</v>
      </c>
      <c r="L48" s="11">
        <v>17515673.923560001</v>
      </c>
      <c r="M48" s="11">
        <v>6724596.7660000008</v>
      </c>
      <c r="N48" s="104"/>
    </row>
    <row r="49" spans="1:16" x14ac:dyDescent="0.2">
      <c r="A49" s="188" t="s">
        <v>212</v>
      </c>
      <c r="B49" s="189"/>
      <c r="C49" s="189"/>
      <c r="D49" s="189"/>
      <c r="E49" s="189"/>
      <c r="F49" s="189"/>
      <c r="G49" s="189"/>
      <c r="H49" s="190"/>
      <c r="I49" s="4">
        <v>152</v>
      </c>
      <c r="J49" s="10">
        <f>J45-J48</f>
        <v>100168628.3499999</v>
      </c>
      <c r="K49" s="10">
        <f>K45-K48</f>
        <v>44753670.025721192</v>
      </c>
      <c r="L49" s="10">
        <f>L45-L48</f>
        <v>59311977.526030682</v>
      </c>
      <c r="M49" s="10">
        <f>M45-M48</f>
        <v>21815081.550810248</v>
      </c>
      <c r="N49" s="104"/>
    </row>
    <row r="50" spans="1:16" x14ac:dyDescent="0.2">
      <c r="A50" s="210" t="s">
        <v>213</v>
      </c>
      <c r="B50" s="211"/>
      <c r="C50" s="211"/>
      <c r="D50" s="211"/>
      <c r="E50" s="211"/>
      <c r="F50" s="211"/>
      <c r="G50" s="211"/>
      <c r="H50" s="212"/>
      <c r="I50" s="4">
        <v>153</v>
      </c>
      <c r="J50" s="10">
        <f>IF(J49&gt;0,J49,0)</f>
        <v>100168628.3499999</v>
      </c>
      <c r="K50" s="10">
        <f>IF(K49&gt;0,K49,0)</f>
        <v>44753670.025721192</v>
      </c>
      <c r="L50" s="10">
        <f>IF(L49&gt;0,L49,0)</f>
        <v>59311977.526030682</v>
      </c>
      <c r="M50" s="10">
        <f>IF(M49&gt;0,M49,0)</f>
        <v>21815081.550810248</v>
      </c>
      <c r="N50" s="104"/>
    </row>
    <row r="51" spans="1:16" x14ac:dyDescent="0.2">
      <c r="A51" s="242" t="s">
        <v>214</v>
      </c>
      <c r="B51" s="243"/>
      <c r="C51" s="243"/>
      <c r="D51" s="243"/>
      <c r="E51" s="243"/>
      <c r="F51" s="243"/>
      <c r="G51" s="243"/>
      <c r="H51" s="244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104"/>
    </row>
    <row r="52" spans="1:16" ht="12.75" customHeight="1" x14ac:dyDescent="0.2">
      <c r="A52" s="216" t="s">
        <v>215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104"/>
    </row>
    <row r="53" spans="1:16" ht="12.75" customHeight="1" x14ac:dyDescent="0.2">
      <c r="A53" s="207" t="s">
        <v>216</v>
      </c>
      <c r="B53" s="208"/>
      <c r="C53" s="208"/>
      <c r="D53" s="208"/>
      <c r="E53" s="208"/>
      <c r="F53" s="208"/>
      <c r="G53" s="208"/>
      <c r="H53" s="208"/>
      <c r="I53" s="105"/>
      <c r="J53" s="105"/>
      <c r="K53" s="105"/>
      <c r="L53" s="105"/>
      <c r="M53" s="123"/>
      <c r="N53" s="104"/>
    </row>
    <row r="54" spans="1:16" x14ac:dyDescent="0.2">
      <c r="A54" s="232" t="s">
        <v>217</v>
      </c>
      <c r="B54" s="233"/>
      <c r="C54" s="233"/>
      <c r="D54" s="233"/>
      <c r="E54" s="233"/>
      <c r="F54" s="233"/>
      <c r="G54" s="233"/>
      <c r="H54" s="234"/>
      <c r="I54" s="4">
        <v>155</v>
      </c>
      <c r="J54" s="11">
        <v>100430628</v>
      </c>
      <c r="K54" s="11">
        <v>44863753</v>
      </c>
      <c r="L54" s="11">
        <v>61505521.526030682</v>
      </c>
      <c r="M54" s="11">
        <v>22400622.570810348</v>
      </c>
      <c r="N54" s="104"/>
    </row>
    <row r="55" spans="1:16" x14ac:dyDescent="0.2">
      <c r="A55" s="232" t="s">
        <v>218</v>
      </c>
      <c r="B55" s="233"/>
      <c r="C55" s="233"/>
      <c r="D55" s="233"/>
      <c r="E55" s="233"/>
      <c r="F55" s="233"/>
      <c r="G55" s="233"/>
      <c r="H55" s="234"/>
      <c r="I55" s="4">
        <v>156</v>
      </c>
      <c r="J55" s="12">
        <f>J50-J54</f>
        <v>-261999.65000009537</v>
      </c>
      <c r="K55" s="12">
        <f>K50-K54</f>
        <v>-110082.97427880764</v>
      </c>
      <c r="L55" s="12">
        <f>L50-L54</f>
        <v>-2193544</v>
      </c>
      <c r="M55" s="12">
        <f>M50-M54</f>
        <v>-585541.02000010014</v>
      </c>
      <c r="N55" s="104"/>
      <c r="P55" s="89"/>
    </row>
    <row r="56" spans="1:16" ht="12.75" customHeight="1" x14ac:dyDescent="0.2">
      <c r="A56" s="216" t="s">
        <v>219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104"/>
    </row>
    <row r="57" spans="1:16" x14ac:dyDescent="0.2">
      <c r="A57" s="207" t="s">
        <v>220</v>
      </c>
      <c r="B57" s="208"/>
      <c r="C57" s="208"/>
      <c r="D57" s="208"/>
      <c r="E57" s="208"/>
      <c r="F57" s="208"/>
      <c r="G57" s="208"/>
      <c r="H57" s="209"/>
      <c r="I57" s="15">
        <v>157</v>
      </c>
      <c r="J57" s="9">
        <f>J49</f>
        <v>100168628.3499999</v>
      </c>
      <c r="K57" s="9">
        <f>K49</f>
        <v>44753670.025721192</v>
      </c>
      <c r="L57" s="9">
        <f>L49</f>
        <v>59311977.526030682</v>
      </c>
      <c r="M57" s="9">
        <f>M49</f>
        <v>21815081.550810248</v>
      </c>
      <c r="N57" s="104"/>
    </row>
    <row r="58" spans="1:16" x14ac:dyDescent="0.2">
      <c r="A58" s="188" t="s">
        <v>221</v>
      </c>
      <c r="B58" s="189"/>
      <c r="C58" s="189"/>
      <c r="D58" s="189"/>
      <c r="E58" s="189"/>
      <c r="F58" s="189"/>
      <c r="G58" s="189"/>
      <c r="H58" s="190"/>
      <c r="I58" s="4">
        <v>158</v>
      </c>
      <c r="J58" s="10">
        <f>SUM(J59:J65)</f>
        <v>-11228984</v>
      </c>
      <c r="K58" s="10">
        <f>SUM(K59:K65)</f>
        <v>-10156596</v>
      </c>
      <c r="L58" s="10">
        <f>SUM(L59:L65)</f>
        <v>8498977</v>
      </c>
      <c r="M58" s="10">
        <f>SUM(M59:M65)</f>
        <v>2462718</v>
      </c>
      <c r="N58" s="104"/>
    </row>
    <row r="59" spans="1:16" x14ac:dyDescent="0.2">
      <c r="A59" s="188" t="s">
        <v>222</v>
      </c>
      <c r="B59" s="189"/>
      <c r="C59" s="189"/>
      <c r="D59" s="189"/>
      <c r="E59" s="189"/>
      <c r="F59" s="189"/>
      <c r="G59" s="189"/>
      <c r="H59" s="190"/>
      <c r="I59" s="4">
        <v>159</v>
      </c>
      <c r="J59" s="11">
        <v>-11228984</v>
      </c>
      <c r="K59" s="11">
        <v>-10156596</v>
      </c>
      <c r="L59" s="11">
        <v>8498977</v>
      </c>
      <c r="M59" s="11">
        <v>2462718</v>
      </c>
      <c r="N59" s="104"/>
    </row>
    <row r="60" spans="1:16" x14ac:dyDescent="0.2">
      <c r="A60" s="188" t="s">
        <v>223</v>
      </c>
      <c r="B60" s="189"/>
      <c r="C60" s="189"/>
      <c r="D60" s="189"/>
      <c r="E60" s="189"/>
      <c r="F60" s="189"/>
      <c r="G60" s="189"/>
      <c r="H60" s="190"/>
      <c r="I60" s="4">
        <v>160</v>
      </c>
      <c r="J60" s="11"/>
      <c r="K60" s="11"/>
      <c r="L60" s="11"/>
      <c r="M60" s="11"/>
      <c r="N60" s="104"/>
    </row>
    <row r="61" spans="1:16" x14ac:dyDescent="0.2">
      <c r="A61" s="188" t="s">
        <v>224</v>
      </c>
      <c r="B61" s="189"/>
      <c r="C61" s="189"/>
      <c r="D61" s="189"/>
      <c r="E61" s="189"/>
      <c r="F61" s="189"/>
      <c r="G61" s="189"/>
      <c r="H61" s="190"/>
      <c r="I61" s="4">
        <v>161</v>
      </c>
      <c r="J61" s="11"/>
      <c r="K61" s="11"/>
      <c r="L61" s="11"/>
      <c r="M61" s="11"/>
      <c r="N61" s="104"/>
    </row>
    <row r="62" spans="1:16" x14ac:dyDescent="0.2">
      <c r="A62" s="188" t="s">
        <v>225</v>
      </c>
      <c r="B62" s="189"/>
      <c r="C62" s="189"/>
      <c r="D62" s="189"/>
      <c r="E62" s="189"/>
      <c r="F62" s="189"/>
      <c r="G62" s="189"/>
      <c r="H62" s="190"/>
      <c r="I62" s="4">
        <v>162</v>
      </c>
      <c r="J62" s="11"/>
      <c r="K62" s="11"/>
      <c r="L62" s="11"/>
      <c r="M62" s="11"/>
      <c r="N62" s="104"/>
    </row>
    <row r="63" spans="1:16" x14ac:dyDescent="0.2">
      <c r="A63" s="188" t="s">
        <v>226</v>
      </c>
      <c r="B63" s="189"/>
      <c r="C63" s="189"/>
      <c r="D63" s="189"/>
      <c r="E63" s="189"/>
      <c r="F63" s="189"/>
      <c r="G63" s="189"/>
      <c r="H63" s="190"/>
      <c r="I63" s="4">
        <v>163</v>
      </c>
      <c r="J63" s="11"/>
      <c r="K63" s="11"/>
      <c r="L63" s="11"/>
      <c r="M63" s="11"/>
      <c r="N63" s="104"/>
    </row>
    <row r="64" spans="1:16" x14ac:dyDescent="0.2">
      <c r="A64" s="188" t="s">
        <v>227</v>
      </c>
      <c r="B64" s="189"/>
      <c r="C64" s="189"/>
      <c r="D64" s="189"/>
      <c r="E64" s="189"/>
      <c r="F64" s="189"/>
      <c r="G64" s="189"/>
      <c r="H64" s="190"/>
      <c r="I64" s="4">
        <v>164</v>
      </c>
      <c r="J64" s="11"/>
      <c r="K64" s="11"/>
      <c r="L64" s="11"/>
      <c r="M64" s="11"/>
      <c r="N64" s="104"/>
    </row>
    <row r="65" spans="1:14" x14ac:dyDescent="0.2">
      <c r="A65" s="188" t="s">
        <v>228</v>
      </c>
      <c r="B65" s="189"/>
      <c r="C65" s="189"/>
      <c r="D65" s="189"/>
      <c r="E65" s="189"/>
      <c r="F65" s="189"/>
      <c r="G65" s="189"/>
      <c r="H65" s="190"/>
      <c r="I65" s="4">
        <v>165</v>
      </c>
      <c r="J65" s="11"/>
      <c r="K65" s="11"/>
      <c r="L65" s="11"/>
      <c r="M65" s="11"/>
      <c r="N65" s="104"/>
    </row>
    <row r="66" spans="1:14" x14ac:dyDescent="0.2">
      <c r="A66" s="188" t="s">
        <v>229</v>
      </c>
      <c r="B66" s="189"/>
      <c r="C66" s="189"/>
      <c r="D66" s="189"/>
      <c r="E66" s="189"/>
      <c r="F66" s="189"/>
      <c r="G66" s="189"/>
      <c r="H66" s="190"/>
      <c r="I66" s="4">
        <v>166</v>
      </c>
      <c r="J66" s="11"/>
      <c r="K66" s="11"/>
      <c r="L66" s="11"/>
      <c r="M66" s="11"/>
      <c r="N66" s="104"/>
    </row>
    <row r="67" spans="1:14" x14ac:dyDescent="0.2">
      <c r="A67" s="188" t="s">
        <v>230</v>
      </c>
      <c r="B67" s="189"/>
      <c r="C67" s="189"/>
      <c r="D67" s="189"/>
      <c r="E67" s="189"/>
      <c r="F67" s="189"/>
      <c r="G67" s="189"/>
      <c r="H67" s="190"/>
      <c r="I67" s="4">
        <v>167</v>
      </c>
      <c r="J67" s="10">
        <f>J58-J66</f>
        <v>-11228984</v>
      </c>
      <c r="K67" s="10">
        <f>K58-K66</f>
        <v>-10156596</v>
      </c>
      <c r="L67" s="10">
        <f>L58-L66</f>
        <v>8498977</v>
      </c>
      <c r="M67" s="10">
        <f>M58-M66</f>
        <v>2462718</v>
      </c>
      <c r="N67" s="104"/>
    </row>
    <row r="68" spans="1:14" x14ac:dyDescent="0.2">
      <c r="A68" s="188" t="s">
        <v>231</v>
      </c>
      <c r="B68" s="189"/>
      <c r="C68" s="189"/>
      <c r="D68" s="189"/>
      <c r="E68" s="189"/>
      <c r="F68" s="189"/>
      <c r="G68" s="189"/>
      <c r="H68" s="190"/>
      <c r="I68" s="4">
        <v>168</v>
      </c>
      <c r="J68" s="13">
        <f>J57+J67</f>
        <v>88939644.349999905</v>
      </c>
      <c r="K68" s="13">
        <f>K57+K67</f>
        <v>34597074.025721192</v>
      </c>
      <c r="L68" s="13">
        <f>L57+L67</f>
        <v>67810954.526030689</v>
      </c>
      <c r="M68" s="13">
        <f>M57+M67</f>
        <v>24277799.550810248</v>
      </c>
      <c r="N68" s="104"/>
    </row>
    <row r="69" spans="1:14" ht="12.75" customHeight="1" x14ac:dyDescent="0.2">
      <c r="A69" s="238" t="s">
        <v>232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104"/>
    </row>
    <row r="70" spans="1:14" ht="12.75" customHeight="1" x14ac:dyDescent="0.2">
      <c r="A70" s="240" t="s">
        <v>233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104"/>
    </row>
    <row r="71" spans="1:14" x14ac:dyDescent="0.2">
      <c r="A71" s="232" t="s">
        <v>217</v>
      </c>
      <c r="B71" s="233"/>
      <c r="C71" s="233"/>
      <c r="D71" s="233"/>
      <c r="E71" s="233"/>
      <c r="F71" s="233"/>
      <c r="G71" s="233"/>
      <c r="H71" s="234"/>
      <c r="I71" s="4">
        <v>169</v>
      </c>
      <c r="J71" s="11">
        <f>J68-J72</f>
        <v>88992128.349999905</v>
      </c>
      <c r="K71" s="11">
        <f>K68-K72</f>
        <v>34473253.025721192</v>
      </c>
      <c r="L71" s="11">
        <f>L68-L72</f>
        <v>70184932.526030689</v>
      </c>
      <c r="M71" s="106">
        <f>M68-M72</f>
        <v>25002618.550810248</v>
      </c>
      <c r="N71" s="104"/>
    </row>
    <row r="72" spans="1:14" x14ac:dyDescent="0.2">
      <c r="A72" s="235" t="s">
        <v>218</v>
      </c>
      <c r="B72" s="236"/>
      <c r="C72" s="236"/>
      <c r="D72" s="236"/>
      <c r="E72" s="236"/>
      <c r="F72" s="236"/>
      <c r="G72" s="236"/>
      <c r="H72" s="237"/>
      <c r="I72" s="7">
        <v>170</v>
      </c>
      <c r="J72" s="12">
        <v>-52484</v>
      </c>
      <c r="K72" s="12">
        <v>123821</v>
      </c>
      <c r="L72" s="107">
        <v>-2373978</v>
      </c>
      <c r="M72" s="107">
        <v>-724819</v>
      </c>
      <c r="N72" s="104"/>
    </row>
    <row r="73" spans="1:14" x14ac:dyDescent="0.2">
      <c r="M73" s="88"/>
    </row>
    <row r="75" spans="1:14" x14ac:dyDescent="0.2">
      <c r="L75" s="8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50:H50"/>
    <mergeCell ref="A35:H35"/>
    <mergeCell ref="A36:H36"/>
    <mergeCell ref="A37:H37"/>
    <mergeCell ref="A38:H38"/>
    <mergeCell ref="A39:H39"/>
    <mergeCell ref="A40:H40"/>
    <mergeCell ref="A60:H60"/>
    <mergeCell ref="A53:H53"/>
    <mergeCell ref="A42:H42"/>
    <mergeCell ref="A43:H43"/>
    <mergeCell ref="A44:H44"/>
    <mergeCell ref="A45:H45"/>
    <mergeCell ref="A46:H46"/>
    <mergeCell ref="A47:H47"/>
    <mergeCell ref="A48:H48"/>
    <mergeCell ref="A49:H49"/>
    <mergeCell ref="A70:M70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71:H71"/>
    <mergeCell ref="A61:H61"/>
    <mergeCell ref="A62:H62"/>
    <mergeCell ref="A63:H63"/>
    <mergeCell ref="A64:H64"/>
    <mergeCell ref="A72:H72"/>
    <mergeCell ref="A66:H66"/>
    <mergeCell ref="A67:H67"/>
    <mergeCell ref="A68:H68"/>
    <mergeCell ref="A69:M69"/>
  </mergeCells>
  <dataValidations count="3"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  <dataValidation type="whole" operator="notEqual" allowBlank="1" showInputMessage="1" showErrorMessage="1" errorTitle="Pogrešan unos" error="Mogu se unijeti samo cjelobrojne vrijednosti." sqref="L48:M48 J48 K55:M55 J54:J55 L54:M54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3"/>
  <sheetViews>
    <sheetView showGridLines="0" zoomScale="110" zoomScaleNormal="110" zoomScaleSheetLayoutView="110" workbookViewId="0">
      <selection sqref="A1:J1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1" width="10.140625" style="80" customWidth="1"/>
    <col min="12" max="12" width="10.7109375" bestFit="1" customWidth="1"/>
    <col min="16" max="16" width="10" bestFit="1" customWidth="1"/>
  </cols>
  <sheetData>
    <row r="1" spans="1:16" ht="15.75" customHeight="1" x14ac:dyDescent="0.2">
      <c r="A1" s="258" t="s">
        <v>234</v>
      </c>
      <c r="B1" s="259"/>
      <c r="C1" s="259"/>
      <c r="D1" s="259"/>
      <c r="E1" s="259"/>
      <c r="F1" s="259"/>
      <c r="G1" s="259"/>
      <c r="H1" s="259"/>
      <c r="I1" s="259"/>
      <c r="J1" s="260"/>
      <c r="K1" s="193"/>
    </row>
    <row r="2" spans="1:16" x14ac:dyDescent="0.2">
      <c r="A2" s="262" t="s">
        <v>320</v>
      </c>
      <c r="B2" s="263"/>
      <c r="C2" s="263"/>
      <c r="D2" s="263"/>
      <c r="E2" s="263"/>
      <c r="F2" s="263"/>
      <c r="G2" s="263"/>
      <c r="H2" s="263"/>
      <c r="I2" s="263"/>
      <c r="J2" s="260"/>
      <c r="K2" s="261"/>
    </row>
    <row r="3" spans="1:16" x14ac:dyDescent="0.2">
      <c r="A3" s="111"/>
      <c r="B3" s="112"/>
      <c r="C3" s="112"/>
      <c r="D3" s="112"/>
      <c r="E3" s="112"/>
      <c r="F3" s="112"/>
      <c r="G3" s="112"/>
      <c r="H3" s="112"/>
      <c r="I3" s="112"/>
      <c r="J3" s="122"/>
      <c r="K3" s="110"/>
    </row>
    <row r="4" spans="1:16" x14ac:dyDescent="0.2">
      <c r="A4" s="197" t="s">
        <v>235</v>
      </c>
      <c r="B4" s="198"/>
      <c r="C4" s="198"/>
      <c r="D4" s="198"/>
      <c r="E4" s="198"/>
      <c r="F4" s="198"/>
      <c r="G4" s="198"/>
      <c r="H4" s="198"/>
      <c r="I4" s="198"/>
      <c r="J4" s="198"/>
      <c r="K4" s="199"/>
    </row>
    <row r="5" spans="1:16" ht="24.75" thickBot="1" x14ac:dyDescent="0.25">
      <c r="A5" s="264" t="s">
        <v>64</v>
      </c>
      <c r="B5" s="264"/>
      <c r="C5" s="264"/>
      <c r="D5" s="264"/>
      <c r="E5" s="264"/>
      <c r="F5" s="264"/>
      <c r="G5" s="264"/>
      <c r="H5" s="264"/>
      <c r="I5" s="70" t="s">
        <v>65</v>
      </c>
      <c r="J5" s="71" t="s">
        <v>172</v>
      </c>
      <c r="K5" s="71" t="s">
        <v>173</v>
      </c>
    </row>
    <row r="6" spans="1:16" x14ac:dyDescent="0.2">
      <c r="A6" s="265">
        <v>1</v>
      </c>
      <c r="B6" s="265"/>
      <c r="C6" s="265"/>
      <c r="D6" s="265"/>
      <c r="E6" s="265"/>
      <c r="F6" s="265"/>
      <c r="G6" s="265"/>
      <c r="H6" s="265"/>
      <c r="I6" s="72">
        <v>2</v>
      </c>
      <c r="J6" s="73" t="s">
        <v>3</v>
      </c>
      <c r="K6" s="73" t="s">
        <v>4</v>
      </c>
    </row>
    <row r="7" spans="1:16" x14ac:dyDescent="0.2">
      <c r="A7" s="254" t="s">
        <v>236</v>
      </c>
      <c r="B7" s="255"/>
      <c r="C7" s="255"/>
      <c r="D7" s="255"/>
      <c r="E7" s="255"/>
      <c r="F7" s="255"/>
      <c r="G7" s="255"/>
      <c r="H7" s="255"/>
      <c r="I7" s="256"/>
      <c r="J7" s="256"/>
      <c r="K7" s="257"/>
      <c r="P7" s="90"/>
    </row>
    <row r="8" spans="1:16" x14ac:dyDescent="0.2">
      <c r="A8" s="185" t="s">
        <v>237</v>
      </c>
      <c r="B8" s="186"/>
      <c r="C8" s="186"/>
      <c r="D8" s="186"/>
      <c r="E8" s="186"/>
      <c r="F8" s="186"/>
      <c r="G8" s="186"/>
      <c r="H8" s="186"/>
      <c r="I8" s="4">
        <v>1</v>
      </c>
      <c r="J8" s="11">
        <v>118550814</v>
      </c>
      <c r="K8" s="11">
        <v>76827651.449590683</v>
      </c>
      <c r="P8" s="90"/>
    </row>
    <row r="9" spans="1:16" x14ac:dyDescent="0.2">
      <c r="A9" s="185" t="s">
        <v>238</v>
      </c>
      <c r="B9" s="186"/>
      <c r="C9" s="186"/>
      <c r="D9" s="186"/>
      <c r="E9" s="186"/>
      <c r="F9" s="186"/>
      <c r="G9" s="186"/>
      <c r="H9" s="186"/>
      <c r="I9" s="4">
        <v>2</v>
      </c>
      <c r="J9" s="11">
        <v>117961616</v>
      </c>
      <c r="K9" s="11">
        <v>114841812.948661</v>
      </c>
      <c r="P9" s="90"/>
    </row>
    <row r="10" spans="1:16" x14ac:dyDescent="0.2">
      <c r="A10" s="185" t="s">
        <v>239</v>
      </c>
      <c r="B10" s="186"/>
      <c r="C10" s="186"/>
      <c r="D10" s="186"/>
      <c r="E10" s="186"/>
      <c r="F10" s="186"/>
      <c r="G10" s="186"/>
      <c r="H10" s="186"/>
      <c r="I10" s="4">
        <v>3</v>
      </c>
      <c r="J10" s="11">
        <v>51390636.299999997</v>
      </c>
      <c r="K10" s="11">
        <v>87321000</v>
      </c>
    </row>
    <row r="11" spans="1:16" x14ac:dyDescent="0.2">
      <c r="A11" s="185" t="s">
        <v>240</v>
      </c>
      <c r="B11" s="186"/>
      <c r="C11" s="186"/>
      <c r="D11" s="186"/>
      <c r="E11" s="186"/>
      <c r="F11" s="186"/>
      <c r="G11" s="186"/>
      <c r="H11" s="186"/>
      <c r="I11" s="4">
        <v>4</v>
      </c>
      <c r="J11" s="11"/>
      <c r="K11" s="11"/>
    </row>
    <row r="12" spans="1:16" x14ac:dyDescent="0.2">
      <c r="A12" s="185" t="s">
        <v>241</v>
      </c>
      <c r="B12" s="186"/>
      <c r="C12" s="186"/>
      <c r="D12" s="186"/>
      <c r="E12" s="186"/>
      <c r="F12" s="186"/>
      <c r="G12" s="186"/>
      <c r="H12" s="186"/>
      <c r="I12" s="4">
        <v>5</v>
      </c>
      <c r="J12" s="11"/>
      <c r="K12" s="11"/>
    </row>
    <row r="13" spans="1:16" x14ac:dyDescent="0.2">
      <c r="A13" s="185" t="s">
        <v>242</v>
      </c>
      <c r="B13" s="186"/>
      <c r="C13" s="186"/>
      <c r="D13" s="186"/>
      <c r="E13" s="186"/>
      <c r="F13" s="186"/>
      <c r="G13" s="186"/>
      <c r="H13" s="186"/>
      <c r="I13" s="4">
        <v>6</v>
      </c>
      <c r="J13" s="11">
        <v>24272384.300000001</v>
      </c>
      <c r="K13" s="11">
        <v>20711500</v>
      </c>
    </row>
    <row r="14" spans="1:16" x14ac:dyDescent="0.2">
      <c r="A14" s="188" t="s">
        <v>243</v>
      </c>
      <c r="B14" s="189"/>
      <c r="C14" s="189"/>
      <c r="D14" s="189"/>
      <c r="E14" s="189"/>
      <c r="F14" s="189"/>
      <c r="G14" s="189"/>
      <c r="H14" s="189"/>
      <c r="I14" s="4">
        <v>7</v>
      </c>
      <c r="J14" s="10">
        <f>SUM(J8:J13)</f>
        <v>312175450.60000002</v>
      </c>
      <c r="K14" s="10">
        <f>SUM(K8:K13)</f>
        <v>299701964.39825165</v>
      </c>
    </row>
    <row r="15" spans="1:16" x14ac:dyDescent="0.2">
      <c r="A15" s="185" t="s">
        <v>244</v>
      </c>
      <c r="B15" s="186"/>
      <c r="C15" s="186"/>
      <c r="D15" s="186"/>
      <c r="E15" s="186"/>
      <c r="F15" s="186"/>
      <c r="G15" s="186"/>
      <c r="H15" s="186"/>
      <c r="I15" s="4">
        <v>8</v>
      </c>
      <c r="J15" s="11"/>
      <c r="K15" s="11"/>
    </row>
    <row r="16" spans="1:16" x14ac:dyDescent="0.2">
      <c r="A16" s="185" t="s">
        <v>245</v>
      </c>
      <c r="B16" s="186"/>
      <c r="C16" s="186"/>
      <c r="D16" s="186"/>
      <c r="E16" s="186"/>
      <c r="F16" s="186"/>
      <c r="G16" s="186"/>
      <c r="H16" s="186"/>
      <c r="I16" s="4">
        <v>9</v>
      </c>
      <c r="J16" s="11">
        <v>27974719</v>
      </c>
      <c r="K16" s="11">
        <v>81406000</v>
      </c>
    </row>
    <row r="17" spans="1:12" x14ac:dyDescent="0.2">
      <c r="A17" s="185" t="s">
        <v>246</v>
      </c>
      <c r="B17" s="186"/>
      <c r="C17" s="186"/>
      <c r="D17" s="186"/>
      <c r="E17" s="186"/>
      <c r="F17" s="186"/>
      <c r="G17" s="186"/>
      <c r="H17" s="186"/>
      <c r="I17" s="4">
        <v>10</v>
      </c>
      <c r="J17" s="11">
        <v>72939104</v>
      </c>
      <c r="K17" s="11">
        <v>12988000</v>
      </c>
    </row>
    <row r="18" spans="1:12" x14ac:dyDescent="0.2">
      <c r="A18" s="185" t="s">
        <v>247</v>
      </c>
      <c r="B18" s="186"/>
      <c r="C18" s="186"/>
      <c r="D18" s="186"/>
      <c r="E18" s="186"/>
      <c r="F18" s="186"/>
      <c r="G18" s="186"/>
      <c r="H18" s="186"/>
      <c r="I18" s="4">
        <v>11</v>
      </c>
      <c r="J18" s="106">
        <v>32375000</v>
      </c>
      <c r="K18" s="106">
        <v>53495624.578307658</v>
      </c>
    </row>
    <row r="19" spans="1:12" x14ac:dyDescent="0.2">
      <c r="A19" s="188" t="s">
        <v>248</v>
      </c>
      <c r="B19" s="189"/>
      <c r="C19" s="189"/>
      <c r="D19" s="189"/>
      <c r="E19" s="189"/>
      <c r="F19" s="189"/>
      <c r="G19" s="189"/>
      <c r="H19" s="189"/>
      <c r="I19" s="4">
        <v>12</v>
      </c>
      <c r="J19" s="10">
        <f>SUM(J15:J18)</f>
        <v>133288823</v>
      </c>
      <c r="K19" s="10">
        <f>SUM(K15:K18)</f>
        <v>147889624.57830766</v>
      </c>
      <c r="L19" s="89"/>
    </row>
    <row r="20" spans="1:12" x14ac:dyDescent="0.2">
      <c r="A20" s="188" t="s">
        <v>249</v>
      </c>
      <c r="B20" s="189"/>
      <c r="C20" s="189"/>
      <c r="D20" s="189"/>
      <c r="E20" s="189"/>
      <c r="F20" s="189"/>
      <c r="G20" s="189"/>
      <c r="H20" s="189"/>
      <c r="I20" s="4">
        <v>13</v>
      </c>
      <c r="J20" s="10">
        <f>IF(J14&gt;J19,J14-J19,0)</f>
        <v>178886627.60000002</v>
      </c>
      <c r="K20" s="10">
        <f>IF(K14&gt;K19,K14-K19,0)</f>
        <v>151812339.81994399</v>
      </c>
    </row>
    <row r="21" spans="1:12" x14ac:dyDescent="0.2">
      <c r="A21" s="188" t="s">
        <v>250</v>
      </c>
      <c r="B21" s="189"/>
      <c r="C21" s="189"/>
      <c r="D21" s="189"/>
      <c r="E21" s="189"/>
      <c r="F21" s="189"/>
      <c r="G21" s="189"/>
      <c r="H21" s="189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2" x14ac:dyDescent="0.2">
      <c r="A22" s="254" t="s">
        <v>251</v>
      </c>
      <c r="B22" s="255"/>
      <c r="C22" s="255"/>
      <c r="D22" s="255"/>
      <c r="E22" s="255"/>
      <c r="F22" s="255"/>
      <c r="G22" s="255"/>
      <c r="H22" s="255"/>
      <c r="I22" s="256"/>
      <c r="J22" s="256"/>
      <c r="K22" s="257"/>
    </row>
    <row r="23" spans="1:12" x14ac:dyDescent="0.2">
      <c r="A23" s="185" t="s">
        <v>252</v>
      </c>
      <c r="B23" s="186"/>
      <c r="C23" s="186"/>
      <c r="D23" s="186"/>
      <c r="E23" s="186"/>
      <c r="F23" s="186"/>
      <c r="G23" s="186"/>
      <c r="H23" s="186"/>
      <c r="I23" s="4">
        <v>15</v>
      </c>
      <c r="J23" s="11">
        <v>2448000</v>
      </c>
      <c r="K23" s="11">
        <v>1220000</v>
      </c>
    </row>
    <row r="24" spans="1:12" x14ac:dyDescent="0.2">
      <c r="A24" s="185" t="s">
        <v>253</v>
      </c>
      <c r="B24" s="186"/>
      <c r="C24" s="186"/>
      <c r="D24" s="186"/>
      <c r="E24" s="186"/>
      <c r="F24" s="186"/>
      <c r="G24" s="186"/>
      <c r="H24" s="186"/>
      <c r="I24" s="4">
        <v>16</v>
      </c>
      <c r="J24" s="106">
        <v>86896000</v>
      </c>
      <c r="K24" s="11">
        <v>85894000</v>
      </c>
    </row>
    <row r="25" spans="1:12" x14ac:dyDescent="0.2">
      <c r="A25" s="185" t="s">
        <v>254</v>
      </c>
      <c r="B25" s="186"/>
      <c r="C25" s="186"/>
      <c r="D25" s="186"/>
      <c r="E25" s="186"/>
      <c r="F25" s="186"/>
      <c r="G25" s="186"/>
      <c r="H25" s="186"/>
      <c r="I25" s="4">
        <v>17</v>
      </c>
      <c r="J25" s="11">
        <v>5147158</v>
      </c>
      <c r="K25" s="11">
        <v>4172000</v>
      </c>
    </row>
    <row r="26" spans="1:12" x14ac:dyDescent="0.2">
      <c r="A26" s="185" t="s">
        <v>255</v>
      </c>
      <c r="B26" s="186"/>
      <c r="C26" s="186"/>
      <c r="D26" s="186"/>
      <c r="E26" s="186"/>
      <c r="F26" s="186"/>
      <c r="G26" s="186"/>
      <c r="H26" s="186"/>
      <c r="I26" s="4">
        <v>18</v>
      </c>
      <c r="J26" s="11"/>
      <c r="K26" s="11"/>
    </row>
    <row r="27" spans="1:12" x14ac:dyDescent="0.2">
      <c r="A27" s="185" t="s">
        <v>256</v>
      </c>
      <c r="B27" s="186"/>
      <c r="C27" s="186"/>
      <c r="D27" s="186"/>
      <c r="E27" s="186"/>
      <c r="F27" s="186"/>
      <c r="G27" s="186"/>
      <c r="H27" s="186"/>
      <c r="I27" s="4">
        <v>19</v>
      </c>
      <c r="J27" s="11">
        <v>2466000</v>
      </c>
      <c r="K27" s="11">
        <v>1967000</v>
      </c>
    </row>
    <row r="28" spans="1:12" x14ac:dyDescent="0.2">
      <c r="A28" s="188" t="s">
        <v>257</v>
      </c>
      <c r="B28" s="189"/>
      <c r="C28" s="189"/>
      <c r="D28" s="189"/>
      <c r="E28" s="189"/>
      <c r="F28" s="189"/>
      <c r="G28" s="189"/>
      <c r="H28" s="189"/>
      <c r="I28" s="4">
        <v>20</v>
      </c>
      <c r="J28" s="10">
        <f>SUM(J23:J27)</f>
        <v>96957158</v>
      </c>
      <c r="K28" s="10">
        <f>SUM(K23:K27)</f>
        <v>93253000</v>
      </c>
    </row>
    <row r="29" spans="1:12" x14ac:dyDescent="0.2">
      <c r="A29" s="185" t="s">
        <v>258</v>
      </c>
      <c r="B29" s="186"/>
      <c r="C29" s="186"/>
      <c r="D29" s="186"/>
      <c r="E29" s="186"/>
      <c r="F29" s="186"/>
      <c r="G29" s="186"/>
      <c r="H29" s="186"/>
      <c r="I29" s="4">
        <v>21</v>
      </c>
      <c r="J29" s="11">
        <v>68476400</v>
      </c>
      <c r="K29" s="11">
        <v>72329000</v>
      </c>
    </row>
    <row r="30" spans="1:12" x14ac:dyDescent="0.2">
      <c r="A30" s="185" t="s">
        <v>259</v>
      </c>
      <c r="B30" s="186"/>
      <c r="C30" s="186"/>
      <c r="D30" s="186"/>
      <c r="E30" s="186"/>
      <c r="F30" s="186"/>
      <c r="G30" s="186"/>
      <c r="H30" s="186"/>
      <c r="I30" s="4">
        <v>22</v>
      </c>
      <c r="J30" s="106">
        <v>77543000</v>
      </c>
      <c r="K30" s="11">
        <v>87217000</v>
      </c>
    </row>
    <row r="31" spans="1:12" x14ac:dyDescent="0.2">
      <c r="A31" s="185" t="s">
        <v>260</v>
      </c>
      <c r="B31" s="186"/>
      <c r="C31" s="186"/>
      <c r="D31" s="186"/>
      <c r="E31" s="186"/>
      <c r="F31" s="186"/>
      <c r="G31" s="186"/>
      <c r="H31" s="186"/>
      <c r="I31" s="4">
        <v>23</v>
      </c>
      <c r="J31" s="11">
        <v>4861000</v>
      </c>
      <c r="K31" s="11">
        <v>88000</v>
      </c>
    </row>
    <row r="32" spans="1:12" x14ac:dyDescent="0.2">
      <c r="A32" s="188" t="s">
        <v>261</v>
      </c>
      <c r="B32" s="189"/>
      <c r="C32" s="189"/>
      <c r="D32" s="189"/>
      <c r="E32" s="189"/>
      <c r="F32" s="189"/>
      <c r="G32" s="189"/>
      <c r="H32" s="189"/>
      <c r="I32" s="4">
        <v>24</v>
      </c>
      <c r="J32" s="10">
        <f>SUM(J29:J31)</f>
        <v>150880400</v>
      </c>
      <c r="K32" s="10">
        <f>SUM(K29:K31)</f>
        <v>159634000</v>
      </c>
    </row>
    <row r="33" spans="1:11" x14ac:dyDescent="0.2">
      <c r="A33" s="188" t="s">
        <v>262</v>
      </c>
      <c r="B33" s="189"/>
      <c r="C33" s="189"/>
      <c r="D33" s="189"/>
      <c r="E33" s="189"/>
      <c r="F33" s="189"/>
      <c r="G33" s="189"/>
      <c r="H33" s="18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88" t="s">
        <v>263</v>
      </c>
      <c r="B34" s="189"/>
      <c r="C34" s="189"/>
      <c r="D34" s="189"/>
      <c r="E34" s="189"/>
      <c r="F34" s="189"/>
      <c r="G34" s="189"/>
      <c r="H34" s="189"/>
      <c r="I34" s="4">
        <v>26</v>
      </c>
      <c r="J34" s="10">
        <f>IF(J32&gt;J28,J32-J28,0)</f>
        <v>53923242</v>
      </c>
      <c r="K34" s="10">
        <f>IF(K32&gt;K28,K32-K28,0)</f>
        <v>66381000</v>
      </c>
    </row>
    <row r="35" spans="1:11" x14ac:dyDescent="0.2">
      <c r="A35" s="254" t="s">
        <v>264</v>
      </c>
      <c r="B35" s="255"/>
      <c r="C35" s="255"/>
      <c r="D35" s="255"/>
      <c r="E35" s="255"/>
      <c r="F35" s="255"/>
      <c r="G35" s="255"/>
      <c r="H35" s="255"/>
      <c r="I35" s="256"/>
      <c r="J35" s="256"/>
      <c r="K35" s="257"/>
    </row>
    <row r="36" spans="1:11" x14ac:dyDescent="0.2">
      <c r="A36" s="185" t="s">
        <v>265</v>
      </c>
      <c r="B36" s="186"/>
      <c r="C36" s="186"/>
      <c r="D36" s="186"/>
      <c r="E36" s="186"/>
      <c r="F36" s="186"/>
      <c r="G36" s="186"/>
      <c r="H36" s="186"/>
      <c r="I36" s="4">
        <v>27</v>
      </c>
      <c r="J36" s="8"/>
      <c r="K36" s="11"/>
    </row>
    <row r="37" spans="1:11" x14ac:dyDescent="0.2">
      <c r="A37" s="185" t="s">
        <v>266</v>
      </c>
      <c r="B37" s="186"/>
      <c r="C37" s="186"/>
      <c r="D37" s="186"/>
      <c r="E37" s="186"/>
      <c r="F37" s="186"/>
      <c r="G37" s="186"/>
      <c r="H37" s="186"/>
      <c r="I37" s="4">
        <v>28</v>
      </c>
      <c r="J37" s="11">
        <v>606707000</v>
      </c>
      <c r="K37" s="11">
        <v>111722000</v>
      </c>
    </row>
    <row r="38" spans="1:11" x14ac:dyDescent="0.2">
      <c r="A38" s="185" t="s">
        <v>267</v>
      </c>
      <c r="B38" s="186"/>
      <c r="C38" s="186"/>
      <c r="D38" s="186"/>
      <c r="E38" s="186"/>
      <c r="F38" s="186"/>
      <c r="G38" s="186"/>
      <c r="H38" s="186"/>
      <c r="I38" s="4">
        <v>29</v>
      </c>
      <c r="J38" s="11"/>
      <c r="K38" s="11"/>
    </row>
    <row r="39" spans="1:11" x14ac:dyDescent="0.2">
      <c r="A39" s="188" t="s">
        <v>268</v>
      </c>
      <c r="B39" s="189"/>
      <c r="C39" s="189"/>
      <c r="D39" s="189"/>
      <c r="E39" s="189"/>
      <c r="F39" s="189"/>
      <c r="G39" s="189"/>
      <c r="H39" s="189"/>
      <c r="I39" s="4">
        <v>30</v>
      </c>
      <c r="J39" s="10">
        <f>SUM(J36:J38)</f>
        <v>606707000</v>
      </c>
      <c r="K39" s="10">
        <f>SUM(K36:K38)</f>
        <v>111722000</v>
      </c>
    </row>
    <row r="40" spans="1:11" x14ac:dyDescent="0.2">
      <c r="A40" s="185" t="s">
        <v>269</v>
      </c>
      <c r="B40" s="186"/>
      <c r="C40" s="186"/>
      <c r="D40" s="186"/>
      <c r="E40" s="186"/>
      <c r="F40" s="186"/>
      <c r="G40" s="186"/>
      <c r="H40" s="186"/>
      <c r="I40" s="4">
        <v>31</v>
      </c>
      <c r="J40" s="11">
        <f>760234000-J42</f>
        <v>757293000</v>
      </c>
      <c r="K40" s="106">
        <f>256884000-K42</f>
        <v>253734908.5398829</v>
      </c>
    </row>
    <row r="41" spans="1:11" x14ac:dyDescent="0.2">
      <c r="A41" s="185" t="s">
        <v>270</v>
      </c>
      <c r="B41" s="186"/>
      <c r="C41" s="186"/>
      <c r="D41" s="186"/>
      <c r="E41" s="186"/>
      <c r="F41" s="186"/>
      <c r="G41" s="186"/>
      <c r="H41" s="186"/>
      <c r="I41" s="4">
        <v>32</v>
      </c>
      <c r="J41" s="11"/>
      <c r="K41" s="106"/>
    </row>
    <row r="42" spans="1:11" x14ac:dyDescent="0.2">
      <c r="A42" s="185" t="s">
        <v>271</v>
      </c>
      <c r="B42" s="186"/>
      <c r="C42" s="186"/>
      <c r="D42" s="186"/>
      <c r="E42" s="186"/>
      <c r="F42" s="186"/>
      <c r="G42" s="186"/>
      <c r="H42" s="186"/>
      <c r="I42" s="4">
        <v>33</v>
      </c>
      <c r="J42" s="106">
        <v>2941000</v>
      </c>
      <c r="K42" s="106">
        <v>3149091.46011709</v>
      </c>
    </row>
    <row r="43" spans="1:11" x14ac:dyDescent="0.2">
      <c r="A43" s="185" t="s">
        <v>272</v>
      </c>
      <c r="B43" s="186"/>
      <c r="C43" s="186"/>
      <c r="D43" s="186"/>
      <c r="E43" s="186"/>
      <c r="F43" s="186"/>
      <c r="G43" s="186"/>
      <c r="H43" s="186"/>
      <c r="I43" s="4">
        <v>34</v>
      </c>
      <c r="J43" s="11"/>
      <c r="K43" s="11"/>
    </row>
    <row r="44" spans="1:11" x14ac:dyDescent="0.2">
      <c r="A44" s="185" t="s">
        <v>273</v>
      </c>
      <c r="B44" s="186"/>
      <c r="C44" s="186"/>
      <c r="D44" s="186"/>
      <c r="E44" s="186"/>
      <c r="F44" s="186"/>
      <c r="G44" s="186"/>
      <c r="H44" s="186"/>
      <c r="I44" s="4">
        <v>35</v>
      </c>
      <c r="J44" s="11"/>
      <c r="K44" s="11"/>
    </row>
    <row r="45" spans="1:11" x14ac:dyDescent="0.2">
      <c r="A45" s="188" t="s">
        <v>274</v>
      </c>
      <c r="B45" s="189"/>
      <c r="C45" s="189"/>
      <c r="D45" s="189"/>
      <c r="E45" s="189"/>
      <c r="F45" s="189"/>
      <c r="G45" s="189"/>
      <c r="H45" s="189"/>
      <c r="I45" s="4">
        <v>36</v>
      </c>
      <c r="J45" s="10">
        <f>SUM(J40:J44)</f>
        <v>760234000</v>
      </c>
      <c r="K45" s="10">
        <f>SUM(K40:K44)</f>
        <v>256884000</v>
      </c>
    </row>
    <row r="46" spans="1:11" x14ac:dyDescent="0.2">
      <c r="A46" s="188" t="s">
        <v>275</v>
      </c>
      <c r="B46" s="189"/>
      <c r="C46" s="189"/>
      <c r="D46" s="189"/>
      <c r="E46" s="189"/>
      <c r="F46" s="189"/>
      <c r="G46" s="189"/>
      <c r="H46" s="189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88" t="s">
        <v>276</v>
      </c>
      <c r="B47" s="189"/>
      <c r="C47" s="189"/>
      <c r="D47" s="189"/>
      <c r="E47" s="189"/>
      <c r="F47" s="189"/>
      <c r="G47" s="189"/>
      <c r="H47" s="189"/>
      <c r="I47" s="4">
        <v>38</v>
      </c>
      <c r="J47" s="10">
        <f>IF(J45&gt;J39,J45-J39,0)</f>
        <v>153527000</v>
      </c>
      <c r="K47" s="10">
        <f>IF(K45&gt;K39,K45-K39,0)</f>
        <v>145162000</v>
      </c>
    </row>
    <row r="48" spans="1:11" x14ac:dyDescent="0.2">
      <c r="A48" s="185" t="s">
        <v>277</v>
      </c>
      <c r="B48" s="186"/>
      <c r="C48" s="186"/>
      <c r="D48" s="186"/>
      <c r="E48" s="186"/>
      <c r="F48" s="186"/>
      <c r="G48" s="186"/>
      <c r="H48" s="186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4" x14ac:dyDescent="0.2">
      <c r="A49" s="185" t="s">
        <v>278</v>
      </c>
      <c r="B49" s="186"/>
      <c r="C49" s="186"/>
      <c r="D49" s="186"/>
      <c r="E49" s="186"/>
      <c r="F49" s="186"/>
      <c r="G49" s="186"/>
      <c r="H49" s="186"/>
      <c r="I49" s="4">
        <v>40</v>
      </c>
      <c r="J49" s="10">
        <f>IF(J21-J20+J34-J33+J47-J46&gt;0,J21-J20+J34-J33+J47-J46,0)</f>
        <v>28563614.399999976</v>
      </c>
      <c r="K49" s="10">
        <f>IF(K21-K20+K34-K33+K47-K46&gt;0,K21-K20+K34-K33+K47-K46,0)</f>
        <v>59730660.180056006</v>
      </c>
      <c r="N49" s="89"/>
    </row>
    <row r="50" spans="1:14" x14ac:dyDescent="0.2">
      <c r="A50" s="185" t="s">
        <v>279</v>
      </c>
      <c r="B50" s="186"/>
      <c r="C50" s="186"/>
      <c r="D50" s="186"/>
      <c r="E50" s="186"/>
      <c r="F50" s="186"/>
      <c r="G50" s="186"/>
      <c r="H50" s="186"/>
      <c r="I50" s="4">
        <v>41</v>
      </c>
      <c r="J50" s="11">
        <v>152362738</v>
      </c>
      <c r="K50" s="11">
        <v>145959842</v>
      </c>
    </row>
    <row r="51" spans="1:14" x14ac:dyDescent="0.2">
      <c r="A51" s="185" t="s">
        <v>280</v>
      </c>
      <c r="B51" s="186"/>
      <c r="C51" s="186"/>
      <c r="D51" s="186"/>
      <c r="E51" s="186"/>
      <c r="F51" s="186"/>
      <c r="G51" s="186"/>
      <c r="H51" s="186"/>
      <c r="I51" s="4">
        <v>42</v>
      </c>
      <c r="J51" s="11"/>
      <c r="K51" s="124"/>
    </row>
    <row r="52" spans="1:14" x14ac:dyDescent="0.2">
      <c r="A52" s="185" t="s">
        <v>281</v>
      </c>
      <c r="B52" s="186"/>
      <c r="C52" s="186"/>
      <c r="D52" s="186"/>
      <c r="E52" s="186"/>
      <c r="F52" s="186"/>
      <c r="G52" s="186"/>
      <c r="H52" s="186"/>
      <c r="I52" s="4">
        <v>43</v>
      </c>
      <c r="J52" s="11">
        <f>J49</f>
        <v>28563614.399999976</v>
      </c>
      <c r="K52" s="11">
        <f>K49</f>
        <v>59730660.180056006</v>
      </c>
    </row>
    <row r="53" spans="1:14" x14ac:dyDescent="0.2">
      <c r="A53" s="229" t="s">
        <v>282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123799123.60000002</v>
      </c>
      <c r="K53" s="13">
        <f>K50+K51-K52</f>
        <v>86229181.819943994</v>
      </c>
    </row>
  </sheetData>
  <mergeCells count="53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33:H33"/>
    <mergeCell ref="A34:H34"/>
    <mergeCell ref="A41:H41"/>
    <mergeCell ref="A42:H42"/>
    <mergeCell ref="A45:H45"/>
    <mergeCell ref="A46:H46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13:H13"/>
    <mergeCell ref="A14:H14"/>
    <mergeCell ref="A15:H15"/>
    <mergeCell ref="A16:H16"/>
    <mergeCell ref="A17:H17"/>
    <mergeCell ref="A18:H18"/>
    <mergeCell ref="A1:J1"/>
    <mergeCell ref="K1:K2"/>
    <mergeCell ref="A2:J2"/>
    <mergeCell ref="A4:K4"/>
    <mergeCell ref="A5:H5"/>
    <mergeCell ref="A6:H6"/>
    <mergeCell ref="A7:K7"/>
    <mergeCell ref="A8:H8"/>
    <mergeCell ref="A19:H19"/>
    <mergeCell ref="A20:H20"/>
    <mergeCell ref="A11:H11"/>
    <mergeCell ref="A12:H12"/>
    <mergeCell ref="A9:H9"/>
    <mergeCell ref="A10:H10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10" zoomScaleNormal="110" zoomScaleSheetLayoutView="100" workbookViewId="0">
      <selection sqref="A1:C1"/>
    </sheetView>
  </sheetViews>
  <sheetFormatPr defaultRowHeight="12.75" x14ac:dyDescent="0.2"/>
  <cols>
    <col min="1" max="3" width="9.140625" style="80"/>
    <col min="4" max="4" width="5.42578125" style="80" customWidth="1"/>
    <col min="5" max="5" width="10.140625" style="80" bestFit="1" customWidth="1"/>
    <col min="6" max="6" width="5.28515625" style="80" customWidth="1"/>
    <col min="7" max="7" width="11.42578125" style="80" customWidth="1"/>
    <col min="8" max="8" width="1.42578125" style="80" customWidth="1"/>
    <col min="9" max="9" width="6" style="80" customWidth="1"/>
    <col min="10" max="10" width="10.85546875" style="80" bestFit="1" customWidth="1"/>
    <col min="11" max="11" width="11" style="80" bestFit="1" customWidth="1"/>
    <col min="12" max="12" width="10.140625" style="80" bestFit="1" customWidth="1"/>
    <col min="13" max="16384" width="9.140625" style="80"/>
  </cols>
  <sheetData>
    <row r="1" spans="1:12" x14ac:dyDescent="0.2">
      <c r="A1" s="266" t="s">
        <v>283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79"/>
    </row>
    <row r="2" spans="1:12" ht="15.75" x14ac:dyDescent="0.2">
      <c r="A2" s="77"/>
      <c r="B2" s="78"/>
      <c r="C2" s="276" t="s">
        <v>284</v>
      </c>
      <c r="D2" s="277"/>
      <c r="E2" s="114">
        <v>40909</v>
      </c>
      <c r="F2" s="98" t="s">
        <v>305</v>
      </c>
      <c r="G2" s="278">
        <v>41182</v>
      </c>
      <c r="H2" s="279"/>
      <c r="I2" s="78"/>
      <c r="J2" s="78"/>
      <c r="K2" s="78"/>
      <c r="L2" s="81"/>
    </row>
    <row r="3" spans="1:12" ht="5.25" customHeight="1" x14ac:dyDescent="0.2">
      <c r="A3" s="77"/>
      <c r="B3" s="78"/>
      <c r="C3" s="98"/>
      <c r="D3" s="113"/>
      <c r="E3" s="114"/>
      <c r="F3" s="98"/>
      <c r="G3" s="114"/>
      <c r="H3" s="115"/>
      <c r="I3" s="78"/>
      <c r="J3" s="78"/>
      <c r="K3" s="78"/>
      <c r="L3" s="81"/>
    </row>
    <row r="4" spans="1:12" customFormat="1" x14ac:dyDescent="0.2">
      <c r="A4" s="197" t="s">
        <v>325</v>
      </c>
      <c r="B4" s="198"/>
      <c r="C4" s="198"/>
      <c r="D4" s="198"/>
      <c r="E4" s="198"/>
      <c r="F4" s="198"/>
      <c r="G4" s="198"/>
      <c r="H4" s="198"/>
      <c r="I4" s="198"/>
      <c r="J4" s="198"/>
      <c r="K4" s="199"/>
    </row>
    <row r="5" spans="1:12" ht="31.5" customHeight="1" thickBot="1" x14ac:dyDescent="0.25">
      <c r="A5" s="280" t="s">
        <v>64</v>
      </c>
      <c r="B5" s="280"/>
      <c r="C5" s="280"/>
      <c r="D5" s="280"/>
      <c r="E5" s="280"/>
      <c r="F5" s="280"/>
      <c r="G5" s="280"/>
      <c r="H5" s="280"/>
      <c r="I5" s="82" t="s">
        <v>65</v>
      </c>
      <c r="J5" s="94" t="s">
        <v>172</v>
      </c>
      <c r="K5" s="94" t="s">
        <v>173</v>
      </c>
    </row>
    <row r="6" spans="1:12" x14ac:dyDescent="0.2">
      <c r="A6" s="281">
        <v>1</v>
      </c>
      <c r="B6" s="281"/>
      <c r="C6" s="281"/>
      <c r="D6" s="281"/>
      <c r="E6" s="281"/>
      <c r="F6" s="281"/>
      <c r="G6" s="281"/>
      <c r="H6" s="281"/>
      <c r="I6" s="83">
        <v>2</v>
      </c>
      <c r="J6" s="73" t="s">
        <v>3</v>
      </c>
      <c r="K6" s="73" t="s">
        <v>4</v>
      </c>
    </row>
    <row r="7" spans="1:12" x14ac:dyDescent="0.2">
      <c r="A7" s="268" t="s">
        <v>285</v>
      </c>
      <c r="B7" s="269"/>
      <c r="C7" s="269"/>
      <c r="D7" s="269"/>
      <c r="E7" s="269"/>
      <c r="F7" s="269"/>
      <c r="G7" s="269"/>
      <c r="H7" s="269"/>
      <c r="I7" s="84">
        <v>1</v>
      </c>
      <c r="J7" s="9">
        <v>1626000900</v>
      </c>
      <c r="K7" s="9">
        <v>1626000900</v>
      </c>
    </row>
    <row r="8" spans="1:12" x14ac:dyDescent="0.2">
      <c r="A8" s="268" t="s">
        <v>286</v>
      </c>
      <c r="B8" s="269"/>
      <c r="C8" s="269"/>
      <c r="D8" s="269"/>
      <c r="E8" s="269"/>
      <c r="F8" s="269"/>
      <c r="G8" s="269"/>
      <c r="H8" s="269"/>
      <c r="I8" s="84">
        <v>2</v>
      </c>
      <c r="J8" s="11">
        <v>24569630</v>
      </c>
      <c r="K8" s="11">
        <v>24569630</v>
      </c>
    </row>
    <row r="9" spans="1:12" x14ac:dyDescent="0.2">
      <c r="A9" s="268" t="s">
        <v>287</v>
      </c>
      <c r="B9" s="269"/>
      <c r="C9" s="269"/>
      <c r="D9" s="269"/>
      <c r="E9" s="269"/>
      <c r="F9" s="269"/>
      <c r="G9" s="269"/>
      <c r="H9" s="269"/>
      <c r="I9" s="84">
        <v>3</v>
      </c>
      <c r="J9" s="11">
        <v>52039980</v>
      </c>
      <c r="K9" s="106">
        <v>65257500.215759277</v>
      </c>
    </row>
    <row r="10" spans="1:12" x14ac:dyDescent="0.2">
      <c r="A10" s="268" t="s">
        <v>288</v>
      </c>
      <c r="B10" s="269"/>
      <c r="C10" s="269"/>
      <c r="D10" s="269"/>
      <c r="E10" s="269"/>
      <c r="F10" s="269"/>
      <c r="G10" s="269"/>
      <c r="H10" s="269"/>
      <c r="I10" s="84">
        <v>4</v>
      </c>
      <c r="J10" s="11">
        <v>-110891556</v>
      </c>
      <c r="K10" s="11">
        <v>-46148603</v>
      </c>
    </row>
    <row r="11" spans="1:12" x14ac:dyDescent="0.2">
      <c r="A11" s="268" t="s">
        <v>289</v>
      </c>
      <c r="B11" s="269"/>
      <c r="C11" s="269"/>
      <c r="D11" s="269"/>
      <c r="E11" s="269"/>
      <c r="F11" s="269"/>
      <c r="G11" s="269"/>
      <c r="H11" s="269"/>
      <c r="I11" s="84">
        <v>5</v>
      </c>
      <c r="J11" s="11">
        <v>69281062</v>
      </c>
      <c r="K11" s="11">
        <v>61505521.526030682</v>
      </c>
    </row>
    <row r="12" spans="1:12" x14ac:dyDescent="0.2">
      <c r="A12" s="268" t="s">
        <v>290</v>
      </c>
      <c r="B12" s="269"/>
      <c r="C12" s="269"/>
      <c r="D12" s="269"/>
      <c r="E12" s="269"/>
      <c r="F12" s="269"/>
      <c r="G12" s="269"/>
      <c r="H12" s="269"/>
      <c r="I12" s="84">
        <v>6</v>
      </c>
      <c r="J12" s="11">
        <v>0</v>
      </c>
      <c r="K12" s="11">
        <v>0</v>
      </c>
    </row>
    <row r="13" spans="1:12" x14ac:dyDescent="0.2">
      <c r="A13" s="268" t="s">
        <v>291</v>
      </c>
      <c r="B13" s="269"/>
      <c r="C13" s="269"/>
      <c r="D13" s="269"/>
      <c r="E13" s="269"/>
      <c r="F13" s="269"/>
      <c r="G13" s="269"/>
      <c r="H13" s="269"/>
      <c r="I13" s="84">
        <v>7</v>
      </c>
      <c r="J13" s="11">
        <v>0</v>
      </c>
      <c r="K13" s="11">
        <v>0</v>
      </c>
    </row>
    <row r="14" spans="1:12" x14ac:dyDescent="0.2">
      <c r="A14" s="268" t="s">
        <v>292</v>
      </c>
      <c r="B14" s="269"/>
      <c r="C14" s="269"/>
      <c r="D14" s="269"/>
      <c r="E14" s="269"/>
      <c r="F14" s="269"/>
      <c r="G14" s="269"/>
      <c r="H14" s="269"/>
      <c r="I14" s="84">
        <v>8</v>
      </c>
      <c r="J14" s="11">
        <v>0</v>
      </c>
      <c r="K14" s="11">
        <v>0</v>
      </c>
    </row>
    <row r="15" spans="1:12" x14ac:dyDescent="0.2">
      <c r="A15" s="268" t="s">
        <v>293</v>
      </c>
      <c r="B15" s="269"/>
      <c r="C15" s="269"/>
      <c r="D15" s="269"/>
      <c r="E15" s="269"/>
      <c r="F15" s="269"/>
      <c r="G15" s="269"/>
      <c r="H15" s="269"/>
      <c r="I15" s="84">
        <v>9</v>
      </c>
      <c r="J15" s="11">
        <v>34787364</v>
      </c>
      <c r="K15" s="11">
        <v>30977940</v>
      </c>
    </row>
    <row r="16" spans="1:12" x14ac:dyDescent="0.2">
      <c r="A16" s="270" t="s">
        <v>294</v>
      </c>
      <c r="B16" s="271"/>
      <c r="C16" s="271"/>
      <c r="D16" s="271"/>
      <c r="E16" s="271"/>
      <c r="F16" s="271"/>
      <c r="G16" s="271"/>
      <c r="H16" s="271"/>
      <c r="I16" s="84">
        <v>10</v>
      </c>
      <c r="J16" s="10">
        <f>SUM(J7:J15)</f>
        <v>1695787380</v>
      </c>
      <c r="K16" s="10">
        <f>SUM(K7:K15)</f>
        <v>1762162888.7417901</v>
      </c>
      <c r="L16" s="88"/>
    </row>
    <row r="17" spans="1:12" x14ac:dyDescent="0.2">
      <c r="A17" s="268" t="s">
        <v>295</v>
      </c>
      <c r="B17" s="269"/>
      <c r="C17" s="269"/>
      <c r="D17" s="269"/>
      <c r="E17" s="269"/>
      <c r="F17" s="269"/>
      <c r="G17" s="269"/>
      <c r="H17" s="269"/>
      <c r="I17" s="84">
        <v>11</v>
      </c>
      <c r="J17" s="11">
        <v>-10692000</v>
      </c>
      <c r="K17" s="106">
        <v>8498977</v>
      </c>
    </row>
    <row r="18" spans="1:12" x14ac:dyDescent="0.2">
      <c r="A18" s="268" t="s">
        <v>296</v>
      </c>
      <c r="B18" s="269"/>
      <c r="C18" s="269"/>
      <c r="D18" s="269"/>
      <c r="E18" s="269"/>
      <c r="F18" s="269"/>
      <c r="G18" s="269"/>
      <c r="H18" s="269"/>
      <c r="I18" s="84">
        <v>12</v>
      </c>
      <c r="J18" s="11">
        <v>0</v>
      </c>
      <c r="K18" s="11">
        <v>0</v>
      </c>
    </row>
    <row r="19" spans="1:12" x14ac:dyDescent="0.2">
      <c r="A19" s="268" t="s">
        <v>297</v>
      </c>
      <c r="B19" s="269"/>
      <c r="C19" s="269"/>
      <c r="D19" s="269"/>
      <c r="E19" s="269"/>
      <c r="F19" s="269"/>
      <c r="G19" s="269"/>
      <c r="H19" s="269"/>
      <c r="I19" s="84">
        <v>13</v>
      </c>
      <c r="J19" s="11">
        <v>0</v>
      </c>
      <c r="K19" s="11">
        <v>0</v>
      </c>
    </row>
    <row r="20" spans="1:12" x14ac:dyDescent="0.2">
      <c r="A20" s="268" t="s">
        <v>298</v>
      </c>
      <c r="B20" s="269"/>
      <c r="C20" s="269"/>
      <c r="D20" s="269"/>
      <c r="E20" s="269"/>
      <c r="F20" s="269"/>
      <c r="G20" s="269"/>
      <c r="H20" s="269"/>
      <c r="I20" s="84">
        <v>14</v>
      </c>
      <c r="J20" s="11">
        <v>0</v>
      </c>
      <c r="K20" s="11">
        <v>0</v>
      </c>
    </row>
    <row r="21" spans="1:12" x14ac:dyDescent="0.2">
      <c r="A21" s="268" t="s">
        <v>299</v>
      </c>
      <c r="B21" s="269"/>
      <c r="C21" s="269"/>
      <c r="D21" s="269"/>
      <c r="E21" s="269"/>
      <c r="F21" s="269"/>
      <c r="G21" s="269"/>
      <c r="H21" s="269"/>
      <c r="I21" s="84">
        <v>15</v>
      </c>
      <c r="J21" s="11">
        <v>0</v>
      </c>
      <c r="K21" s="11">
        <v>0</v>
      </c>
    </row>
    <row r="22" spans="1:12" x14ac:dyDescent="0.2">
      <c r="A22" s="268" t="s">
        <v>300</v>
      </c>
      <c r="B22" s="269"/>
      <c r="C22" s="269"/>
      <c r="D22" s="269"/>
      <c r="E22" s="269"/>
      <c r="F22" s="269"/>
      <c r="G22" s="269"/>
      <c r="H22" s="269"/>
      <c r="I22" s="84">
        <v>16</v>
      </c>
      <c r="J22" s="106">
        <v>71661674</v>
      </c>
      <c r="K22" s="11">
        <v>57876531.741790056</v>
      </c>
    </row>
    <row r="23" spans="1:12" x14ac:dyDescent="0.2">
      <c r="A23" s="270" t="s">
        <v>301</v>
      </c>
      <c r="B23" s="271"/>
      <c r="C23" s="271"/>
      <c r="D23" s="271"/>
      <c r="E23" s="271"/>
      <c r="F23" s="271"/>
      <c r="G23" s="271"/>
      <c r="H23" s="271"/>
      <c r="I23" s="84">
        <v>17</v>
      </c>
      <c r="J23" s="13">
        <f>SUM(J17:J22)</f>
        <v>60969674</v>
      </c>
      <c r="K23" s="13">
        <f>SUM(K17:K22)</f>
        <v>66375508.741790056</v>
      </c>
      <c r="L23" s="88"/>
    </row>
    <row r="24" spans="1:12" x14ac:dyDescent="0.2">
      <c r="A24" s="272"/>
      <c r="B24" s="273"/>
      <c r="C24" s="273"/>
      <c r="D24" s="273"/>
      <c r="E24" s="273"/>
      <c r="F24" s="273"/>
      <c r="G24" s="273"/>
      <c r="H24" s="273"/>
      <c r="I24" s="274"/>
      <c r="J24" s="274"/>
      <c r="K24" s="275"/>
    </row>
    <row r="25" spans="1:12" x14ac:dyDescent="0.2">
      <c r="A25" s="284" t="s">
        <v>302</v>
      </c>
      <c r="B25" s="285"/>
      <c r="C25" s="285"/>
      <c r="D25" s="285"/>
      <c r="E25" s="285"/>
      <c r="F25" s="285"/>
      <c r="G25" s="285"/>
      <c r="H25" s="285"/>
      <c r="I25" s="85">
        <v>18</v>
      </c>
      <c r="J25" s="120">
        <f>J23-J26</f>
        <v>60529460</v>
      </c>
      <c r="K25" s="120">
        <f>K23-K26</f>
        <v>70184932.741790056</v>
      </c>
    </row>
    <row r="26" spans="1:12" ht="23.25" customHeight="1" x14ac:dyDescent="0.2">
      <c r="A26" s="286" t="s">
        <v>303</v>
      </c>
      <c r="B26" s="287"/>
      <c r="C26" s="287"/>
      <c r="D26" s="287"/>
      <c r="E26" s="287"/>
      <c r="F26" s="287"/>
      <c r="G26" s="287"/>
      <c r="H26" s="287"/>
      <c r="I26" s="86">
        <v>19</v>
      </c>
      <c r="J26" s="121">
        <v>440214</v>
      </c>
      <c r="K26" s="13">
        <v>-3809424</v>
      </c>
    </row>
    <row r="27" spans="1:12" ht="30" customHeight="1" x14ac:dyDescent="0.2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G2:H2"/>
    <mergeCell ref="A5:H5"/>
    <mergeCell ref="A6:H6"/>
    <mergeCell ref="A13:H13"/>
    <mergeCell ref="A11:H11"/>
    <mergeCell ref="A7:H7"/>
    <mergeCell ref="A8:H8"/>
    <mergeCell ref="A4:K4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C2:D2"/>
  </mergeCells>
  <phoneticPr fontId="3" type="noConversion"/>
  <conditionalFormatting sqref="G2: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2"/>
  <sheetViews>
    <sheetView showGridLines="0" zoomScale="110" zoomScaleNormal="110" zoomScaleSheetLayoutView="100" workbookViewId="0">
      <selection sqref="A1:C1"/>
    </sheetView>
  </sheetViews>
  <sheetFormatPr defaultRowHeight="12.75" x14ac:dyDescent="0.2"/>
  <sheetData>
    <row r="1" spans="1:10" x14ac:dyDescent="0.2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15.75" x14ac:dyDescent="0.25">
      <c r="A2" s="288" t="s">
        <v>304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10" x14ac:dyDescent="0.2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12.75" customHeight="1" x14ac:dyDescent="0.2">
      <c r="A4" s="289" t="s">
        <v>324</v>
      </c>
      <c r="B4" s="289"/>
      <c r="C4" s="289"/>
      <c r="D4" s="289"/>
      <c r="E4" s="289"/>
      <c r="F4" s="289"/>
      <c r="G4" s="289"/>
      <c r="H4" s="289"/>
      <c r="I4" s="289"/>
      <c r="J4" s="289"/>
    </row>
    <row r="5" spans="1:10" x14ac:dyDescent="0.2">
      <c r="A5" s="290"/>
      <c r="B5" s="290"/>
      <c r="C5" s="290"/>
      <c r="D5" s="290"/>
      <c r="E5" s="290"/>
      <c r="F5" s="290"/>
      <c r="G5" s="290"/>
      <c r="H5" s="290"/>
      <c r="I5" s="290"/>
      <c r="J5" s="290"/>
    </row>
    <row r="6" spans="1:10" x14ac:dyDescent="0.2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x14ac:dyDescent="0.2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x14ac:dyDescent="0.2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 x14ac:dyDescent="0.2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2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2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15" x14ac:dyDescent="0.2">
      <c r="A20" s="75"/>
      <c r="B20" s="75"/>
      <c r="C20" s="75"/>
      <c r="D20" s="75"/>
      <c r="E20" s="75"/>
      <c r="F20" s="75"/>
      <c r="G20" s="75"/>
      <c r="H20" s="75"/>
      <c r="I20" s="76"/>
      <c r="J20" s="75"/>
    </row>
    <row r="21" spans="1:10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</row>
  </sheetData>
  <mergeCells count="3">
    <mergeCell ref="A2:J2"/>
    <mergeCell ref="A4:J4"/>
    <mergeCell ref="A5:J5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2012-10-25T12:37:42Z</cp:lastPrinted>
  <dcterms:created xsi:type="dcterms:W3CDTF">2008-10-17T11:51:54Z</dcterms:created>
  <dcterms:modified xsi:type="dcterms:W3CDTF">2014-12-15T09:11:08Z</dcterms:modified>
</cp:coreProperties>
</file>