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J47" i="20" l="1"/>
  <c r="M43" i="22"/>
  <c r="M45" i="22" s="1"/>
  <c r="M49" i="22" s="1"/>
  <c r="M57" i="22" s="1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6" i="22" l="1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1" i="22"/>
  <c r="M68" i="22"/>
  <c r="M50" i="22"/>
  <c r="J50" i="22" l="1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<sst xmlns="http://schemas.openxmlformats.org/spreadsheetml/2006/main" count="339" uniqueCount="308">
  <si>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</si>
  <si>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</si>
  <si>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</si>
  <si>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</si>
  <si>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</si>
  <si>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</si>
  <si>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</si>
  <si>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</si>
  <si>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</si>
  <si>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</si>
  <si>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</si>
  <si>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</si>
  <si>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</si>
  <si>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</si>
  <si>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</si>
  <si>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</si>
  <si>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</si>
  <si>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</si>
  <si>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</si>
  <si>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</si>
  <si>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</si>
  <si>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</si>
  <si>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</si>
  <si>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</si>
  <si>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</si>
  <si>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</si>
  <si>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</si>
  <si>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</si>
  <si>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</si>
  <si>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</si>
  <si>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</si>
  <si>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</si>
  <si>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</si>
  <si>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</si>
  <si>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</si>
  <si>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</si>
  <si>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</si>
  <si>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</si>
  <si>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</si>
  <si>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</si>
  <si>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</si>
  <si>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</si>
  <si>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</si>
  <si>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</si>
  <si>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</si>
  <si>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</si>
  <si>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</si>
  <si>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</si>
  <si>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</si>
  <si>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</si>
  <si>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</si>
  <si>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</si>
  <si>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</si>
  <si>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</si>
  <si>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</si>
  <si>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</si>
  <si>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</si>
  <si>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</si>
  <si>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</si>
  <si>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</si>
  <si>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</si>
  <si>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</si>
  <si>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</si>
  <si>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</si>
  <si>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</si>
  <si>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</si>
  <si>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</si>
  <si>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</si>
  <si>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</si>
  <si>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</si>
  <si>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</si>
  <si>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</si>
  <si>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</si>
  <si>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</si>
  <si>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</si>
  <si>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</si>
  <si>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</si>
  <si>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</si>
  <si>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</si>
  <si>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</si>
  <si>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</si>
  <si>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</si>
  <si>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</si>
  <si>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</si>
  <si>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</si>
  <si>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</si>
  <si>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</si>
  <si>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</si>
  <si>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</si>
  <si>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</si>
  <si>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</si>
  <si>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</si>
  <si>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</si>
  <si>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</si>
  <si>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</si>
  <si>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</si>
  <si>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</si>
  <si>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</si>
  <si>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</si>
  <si>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</si>
  <si>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</si>
  <si>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</si>
  <si>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</si>
  <si>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</si>
  <si>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</si>
  <si>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</si>
  <si>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</si>
  <si>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</si>
  <si>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</si>
  <si>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</si>
  <si>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</si>
  <si>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</si>
  <si>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</si>
  <si>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</si>
  <si>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</si>
  <si>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</si>
  <si>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</si>
  <si>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</si>
  <si>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</si>
  <si>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</si>
  <si>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</si>
  <si>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</si>
  <si>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</si>
  <si>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</si>
  <si>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</si>
  <si>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</si>
  <si>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</si>
  <si>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</si>
  <si>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</si>
  <si>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</si>
  <si>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</si>
  <si>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</si>
  <si>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</si>
  <si>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</si>
  <si>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</si>
  <si>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</si>
  <si>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</si>
  <si>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</si>
  <si>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</si>
  <si>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</si>
  <si>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</si>
  <si>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</si>
  <si>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</si>
  <si>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</si>
  <si>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</si>
  <si>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</si>
  <si>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</si>
  <si>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</si>
  <si>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</si>
  <si>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</si>
  <si>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</si>
  <si>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</si>
  <si>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</si>
  <si>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</si>
  <si>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</si>
  <si>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</si>
  <si>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</si>
  <si>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</si>
  <si>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</si>
  <si>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</si>
  <si>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</si>
  <si>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</si>
  <si>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</si>
  <si>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</si>
  <si>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</si>
  <si>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</si>
  <si>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</si>
  <si>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</si>
  <si>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</si>
  <si>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</si>
  <si>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</si>
  <si>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</si>
  <si>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</si>
  <si>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</si>
  <si>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</si>
  <si>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</si>
  <si>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</si>
  <si>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</si>
  <si>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</si>
  <si>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</si>
  <si>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</si>
  <si>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</si>
  <si>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</si>
  <si>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</si>
  <si>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</si>
  <si>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</si>
  <si>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</si>
  <si>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</si>
  <si>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</si>
  <si>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</si>
  <si>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</si>
  <si>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</si>
  <si>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</si>
  <si>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</si>
  <si>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</si>
  <si>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</si>
  <si>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</si>
  <si>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</si>
  <si>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</si>
  <si>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</si>
  <si>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</si>
  <si>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</si>
  <si>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</si>
  <si>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</si>
  <si>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</si>
  <si>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</si>
  <si>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</si>
  <si>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</si>
  <si>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</si>
  <si>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</si>
  <si>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</si>
  <si>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</si>
  <si>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</si>
  <si>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</si>
  <si>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</si>
  <si>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</si>
  <si>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</si>
  <si>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</si>
  <si>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</si>
  <si>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</si>
  <si>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</si>
  <si>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</si>
  <si>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</si>
  <si>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</si>
  <si>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</si>
  <si>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</si>
  <si>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</si>
  <si>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</si>
  <si>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</si>
  <si>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</si>
  <si>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</si>
  <si>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</si>
  <si>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</si>
  <si>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</si>
  <si>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</si>
  <si>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</si>
  <si>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</si>
  <si>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</si>
  <si>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</si>
  <si>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</si>
  <si>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</si>
  <si>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</si>
  <si>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</si>
  <si>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</si>
  <si>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</si>
  <si>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</si>
  <si>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</si>
  <si>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</si>
  <si>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</si>
  <si>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</si>
  <si>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</si>
  <si>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</si>
  <si>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</si>
  <si>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</si>
  <si>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</si>
  <si>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</si>
  <si>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</si>
  <si>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</si>
  <si>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</si>
  <si>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</si>
  <si>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</si>
  <si>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</si>
  <si>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</si>
  <si>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</si>
  <si>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</si>
  <si>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</si>
  <si>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</si>
  <si>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</si>
  <si>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</si>
  <si>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</si>
  <si>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</si>
  <si>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</si>
  <si>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</si>
  <si>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</si>
  <si>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</si>
  <si>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</si>
  <si>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</si>
  <si>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</si>
  <si>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</si>
  <si>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</si>
  <si>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</si>
  <si>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</si>
  <si>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</si>
  <si>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</si>
  <si>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</si>
  <si>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</si>
  <si>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</si>
  <si>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</si>
  <si>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</si>
  <si>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</si>
  <si>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</si>
  <si>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</si>
  <si>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</si>
  <si>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</si>
  <si>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</si>
  <si>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</si>
  <si>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</si>
  <si>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>1.1.2014.</t>
  </si>
  <si>
    <t>Brajević Iva</t>
  </si>
  <si>
    <t>048 651 228</t>
  </si>
  <si>
    <t>Iva.Brajevic@podravka.hr</t>
  </si>
  <si>
    <t>Accounting policies in year 2014. did not change.</t>
  </si>
  <si>
    <t xml:space="preserve">     2. Interest income, foreign exchange gains, dividends and similar income from non - related parties                  and other entities</t>
  </si>
  <si>
    <t>30.9.2014.</t>
  </si>
  <si>
    <t>as at 30.9.2014.</t>
  </si>
  <si>
    <t>for the period 1.1.2014. to 30.9.2014.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</si>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</sst>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M18" sqref="M18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0" t="s">
        <v>15</v>
      </c>
      <c r="B1" s="170"/>
      <c r="C1" s="170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0" t="s">
        <v>16</v>
      </c>
      <c r="B2" s="140"/>
      <c r="C2" s="140"/>
      <c r="D2" s="141"/>
      <c r="E2" s="18" t="s">
        <v>297</v>
      </c>
      <c r="F2" s="19"/>
      <c r="G2" s="88" t="s">
        <v>279</v>
      </c>
      <c r="H2" s="18" t="s">
        <v>303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2" t="s">
        <v>282</v>
      </c>
      <c r="B4" s="142"/>
      <c r="C4" s="142"/>
      <c r="D4" s="142"/>
      <c r="E4" s="142"/>
      <c r="F4" s="142"/>
      <c r="G4" s="142"/>
      <c r="H4" s="142"/>
      <c r="I4" s="14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0" t="s">
        <v>17</v>
      </c>
      <c r="B6" s="131"/>
      <c r="C6" s="138" t="s">
        <v>5</v>
      </c>
      <c r="D6" s="139"/>
      <c r="E6" s="143"/>
      <c r="F6" s="143"/>
      <c r="G6" s="143"/>
      <c r="H6" s="14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3"/>
      <c r="F7" s="143"/>
      <c r="G7" s="143"/>
      <c r="H7" s="143"/>
      <c r="I7" s="32"/>
      <c r="J7" s="16"/>
      <c r="K7" s="16"/>
      <c r="L7" s="16"/>
    </row>
    <row r="8" spans="1:12" ht="15.75" customHeight="1" x14ac:dyDescent="0.2">
      <c r="A8" s="144" t="s">
        <v>18</v>
      </c>
      <c r="B8" s="145"/>
      <c r="C8" s="138" t="s">
        <v>6</v>
      </c>
      <c r="D8" s="139"/>
      <c r="E8" s="143"/>
      <c r="F8" s="143"/>
      <c r="G8" s="143"/>
      <c r="H8" s="14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5" t="s">
        <v>19</v>
      </c>
      <c r="B10" s="136"/>
      <c r="C10" s="138" t="s">
        <v>7</v>
      </c>
      <c r="D10" s="13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7"/>
      <c r="B11" s="137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0" t="s">
        <v>20</v>
      </c>
      <c r="B12" s="131"/>
      <c r="C12" s="132" t="s">
        <v>8</v>
      </c>
      <c r="D12" s="133"/>
      <c r="E12" s="133"/>
      <c r="F12" s="133"/>
      <c r="G12" s="133"/>
      <c r="H12" s="133"/>
      <c r="I12" s="134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0" t="s">
        <v>21</v>
      </c>
      <c r="B14" s="131"/>
      <c r="C14" s="146">
        <v>48000</v>
      </c>
      <c r="D14" s="147"/>
      <c r="E14" s="24"/>
      <c r="F14" s="132" t="s">
        <v>9</v>
      </c>
      <c r="G14" s="133"/>
      <c r="H14" s="133"/>
      <c r="I14" s="134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0" t="s">
        <v>22</v>
      </c>
      <c r="B16" s="131"/>
      <c r="C16" s="132" t="s">
        <v>10</v>
      </c>
      <c r="D16" s="133"/>
      <c r="E16" s="133"/>
      <c r="F16" s="133"/>
      <c r="G16" s="133"/>
      <c r="H16" s="133"/>
      <c r="I16" s="134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0" t="s">
        <v>23</v>
      </c>
      <c r="B18" s="131"/>
      <c r="C18" s="148" t="s">
        <v>11</v>
      </c>
      <c r="D18" s="149"/>
      <c r="E18" s="149"/>
      <c r="F18" s="149"/>
      <c r="G18" s="149"/>
      <c r="H18" s="149"/>
      <c r="I18" s="150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0" t="s">
        <v>24</v>
      </c>
      <c r="B20" s="131"/>
      <c r="C20" s="148" t="s">
        <v>12</v>
      </c>
      <c r="D20" s="149"/>
      <c r="E20" s="149"/>
      <c r="F20" s="149"/>
      <c r="G20" s="149"/>
      <c r="H20" s="149"/>
      <c r="I20" s="150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0" t="s">
        <v>25</v>
      </c>
      <c r="B22" s="131"/>
      <c r="C22" s="37">
        <v>201</v>
      </c>
      <c r="D22" s="132" t="s">
        <v>9</v>
      </c>
      <c r="E22" s="154"/>
      <c r="F22" s="155"/>
      <c r="G22" s="156"/>
      <c r="H22" s="15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0" t="s">
        <v>26</v>
      </c>
      <c r="B24" s="131"/>
      <c r="C24" s="37">
        <v>6</v>
      </c>
      <c r="D24" s="132" t="s">
        <v>13</v>
      </c>
      <c r="E24" s="154"/>
      <c r="F24" s="154"/>
      <c r="G24" s="155"/>
      <c r="H24" s="31" t="s">
        <v>28</v>
      </c>
      <c r="I24" s="129">
        <v>3113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0" t="s">
        <v>27</v>
      </c>
      <c r="B26" s="131"/>
      <c r="C26" s="41" t="s">
        <v>296</v>
      </c>
      <c r="D26" s="42"/>
      <c r="E26" s="16"/>
      <c r="F26" s="43"/>
      <c r="G26" s="130" t="s">
        <v>30</v>
      </c>
      <c r="H26" s="131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8" t="s">
        <v>31</v>
      </c>
      <c r="B28" s="159"/>
      <c r="C28" s="160"/>
      <c r="D28" s="160"/>
      <c r="E28" s="161" t="s">
        <v>283</v>
      </c>
      <c r="F28" s="162"/>
      <c r="G28" s="162"/>
      <c r="H28" s="175" t="s">
        <v>32</v>
      </c>
      <c r="I28" s="175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1"/>
      <c r="B30" s="152"/>
      <c r="C30" s="152"/>
      <c r="D30" s="153"/>
      <c r="E30" s="151"/>
      <c r="F30" s="168"/>
      <c r="G30" s="169"/>
      <c r="H30" s="138"/>
      <c r="I30" s="176"/>
      <c r="J30" s="16"/>
      <c r="K30" s="16"/>
      <c r="L30" s="16"/>
    </row>
    <row r="31" spans="1:12" x14ac:dyDescent="0.2">
      <c r="A31" s="38"/>
      <c r="B31" s="38"/>
      <c r="C31" s="36"/>
      <c r="D31" s="177"/>
      <c r="E31" s="177"/>
      <c r="F31" s="177"/>
      <c r="G31" s="178"/>
      <c r="H31" s="24"/>
      <c r="I31" s="49"/>
      <c r="J31" s="16"/>
      <c r="K31" s="16"/>
      <c r="L31" s="16"/>
    </row>
    <row r="32" spans="1:12" x14ac:dyDescent="0.2">
      <c r="A32" s="151"/>
      <c r="B32" s="152"/>
      <c r="C32" s="152"/>
      <c r="D32" s="153"/>
      <c r="E32" s="151"/>
      <c r="F32" s="152"/>
      <c r="G32" s="152"/>
      <c r="H32" s="138"/>
      <c r="I32" s="13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1"/>
      <c r="B34" s="152"/>
      <c r="C34" s="152"/>
      <c r="D34" s="153"/>
      <c r="E34" s="151"/>
      <c r="F34" s="152"/>
      <c r="G34" s="152"/>
      <c r="H34" s="138"/>
      <c r="I34" s="13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1"/>
      <c r="B36" s="152"/>
      <c r="C36" s="152"/>
      <c r="D36" s="153"/>
      <c r="E36" s="151"/>
      <c r="F36" s="152"/>
      <c r="G36" s="152"/>
      <c r="H36" s="138"/>
      <c r="I36" s="139"/>
      <c r="J36" s="16"/>
      <c r="K36" s="16"/>
      <c r="L36" s="16"/>
    </row>
    <row r="37" spans="1:12" x14ac:dyDescent="0.2">
      <c r="A37" s="51"/>
      <c r="B37" s="51"/>
      <c r="C37" s="171"/>
      <c r="D37" s="172"/>
      <c r="E37" s="24"/>
      <c r="F37" s="171"/>
      <c r="G37" s="172"/>
      <c r="H37" s="24"/>
      <c r="I37" s="24"/>
      <c r="J37" s="16"/>
      <c r="K37" s="16"/>
      <c r="L37" s="16"/>
    </row>
    <row r="38" spans="1:12" x14ac:dyDescent="0.2">
      <c r="A38" s="151"/>
      <c r="B38" s="152"/>
      <c r="C38" s="152"/>
      <c r="D38" s="153"/>
      <c r="E38" s="151"/>
      <c r="F38" s="152"/>
      <c r="G38" s="152"/>
      <c r="H38" s="138"/>
      <c r="I38" s="13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1"/>
      <c r="B40" s="168"/>
      <c r="C40" s="168"/>
      <c r="D40" s="169"/>
      <c r="E40" s="151"/>
      <c r="F40" s="152"/>
      <c r="G40" s="152"/>
      <c r="H40" s="138"/>
      <c r="I40" s="139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3" t="s">
        <v>33</v>
      </c>
      <c r="B44" s="164"/>
      <c r="C44" s="138"/>
      <c r="D44" s="139"/>
      <c r="E44" s="25"/>
      <c r="F44" s="132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71"/>
      <c r="D45" s="172"/>
      <c r="E45" s="24"/>
      <c r="F45" s="171"/>
      <c r="G45" s="173"/>
      <c r="H45" s="55"/>
      <c r="I45" s="55"/>
      <c r="J45" s="16"/>
      <c r="K45" s="16"/>
      <c r="L45" s="16"/>
    </row>
    <row r="46" spans="1:12" x14ac:dyDescent="0.2">
      <c r="A46" s="163" t="s">
        <v>34</v>
      </c>
      <c r="B46" s="164"/>
      <c r="C46" s="132" t="s">
        <v>298</v>
      </c>
      <c r="D46" s="174"/>
      <c r="E46" s="174"/>
      <c r="F46" s="174"/>
      <c r="G46" s="174"/>
      <c r="H46" s="174"/>
      <c r="I46" s="174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3" t="s">
        <v>35</v>
      </c>
      <c r="B48" s="164"/>
      <c r="C48" s="165" t="s">
        <v>299</v>
      </c>
      <c r="D48" s="166"/>
      <c r="E48" s="167"/>
      <c r="F48" s="25"/>
      <c r="G48" s="31" t="s">
        <v>37</v>
      </c>
      <c r="H48" s="165" t="s">
        <v>293</v>
      </c>
      <c r="I48" s="16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3" t="s">
        <v>38</v>
      </c>
      <c r="B50" s="164"/>
      <c r="C50" s="181" t="s">
        <v>300</v>
      </c>
      <c r="D50" s="166"/>
      <c r="E50" s="166"/>
      <c r="F50" s="166"/>
      <c r="G50" s="166"/>
      <c r="H50" s="166"/>
      <c r="I50" s="16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0" t="s">
        <v>39</v>
      </c>
      <c r="B52" s="131"/>
      <c r="C52" s="165" t="s">
        <v>280</v>
      </c>
      <c r="D52" s="166"/>
      <c r="E52" s="166"/>
      <c r="F52" s="166"/>
      <c r="G52" s="166"/>
      <c r="H52" s="166"/>
      <c r="I52" s="134"/>
      <c r="J52" s="16"/>
      <c r="K52" s="16"/>
      <c r="L52" s="16"/>
    </row>
    <row r="53" spans="1:12" x14ac:dyDescent="0.2">
      <c r="A53" s="57"/>
      <c r="B53" s="57"/>
      <c r="C53" s="184" t="s">
        <v>36</v>
      </c>
      <c r="D53" s="184"/>
      <c r="E53" s="184"/>
      <c r="F53" s="184"/>
      <c r="G53" s="184"/>
      <c r="H53" s="18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2" t="s">
        <v>40</v>
      </c>
      <c r="C55" s="183"/>
      <c r="D55" s="183"/>
      <c r="E55" s="183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5" t="s">
        <v>41</v>
      </c>
      <c r="H64" s="186"/>
      <c r="I64" s="18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9"/>
      <c r="H65" s="180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N50" sqref="N50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6" ht="12.75" customHeight="1" x14ac:dyDescent="0.2">
      <c r="A2" s="198" t="s">
        <v>304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199" t="s">
        <v>295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6" ht="33" customHeight="1" thickBot="1" x14ac:dyDescent="0.25">
      <c r="A5" s="202" t="s">
        <v>43</v>
      </c>
      <c r="B5" s="203"/>
      <c r="C5" s="203"/>
      <c r="D5" s="203"/>
      <c r="E5" s="203"/>
      <c r="F5" s="203"/>
      <c r="G5" s="203"/>
      <c r="H5" s="204"/>
      <c r="I5" s="122" t="s">
        <v>44</v>
      </c>
      <c r="J5" s="123" t="s">
        <v>45</v>
      </c>
      <c r="K5" s="64" t="s">
        <v>46</v>
      </c>
    </row>
    <row r="6" spans="1:16" x14ac:dyDescent="0.2">
      <c r="A6" s="205">
        <v>1</v>
      </c>
      <c r="B6" s="205"/>
      <c r="C6" s="205"/>
      <c r="D6" s="205"/>
      <c r="E6" s="205"/>
      <c r="F6" s="205"/>
      <c r="G6" s="205"/>
      <c r="H6" s="205"/>
      <c r="I6" s="65">
        <v>2</v>
      </c>
      <c r="J6" s="121">
        <v>3</v>
      </c>
      <c r="K6" s="121">
        <v>4</v>
      </c>
    </row>
    <row r="7" spans="1:16" ht="11.25" customHeight="1" x14ac:dyDescent="0.2">
      <c r="A7" s="206" t="s">
        <v>48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6" ht="12.75" customHeight="1" x14ac:dyDescent="0.2">
      <c r="A8" s="188" t="s">
        <v>47</v>
      </c>
      <c r="B8" s="189"/>
      <c r="C8" s="189"/>
      <c r="D8" s="189"/>
      <c r="E8" s="189"/>
      <c r="F8" s="189"/>
      <c r="G8" s="189"/>
      <c r="H8" s="190"/>
      <c r="I8" s="6">
        <v>1</v>
      </c>
      <c r="J8" s="9">
        <v>0</v>
      </c>
      <c r="K8" s="9">
        <v>0</v>
      </c>
    </row>
    <row r="9" spans="1:16" ht="12.75" customHeight="1" x14ac:dyDescent="0.2">
      <c r="A9" s="191" t="s">
        <v>49</v>
      </c>
      <c r="B9" s="192"/>
      <c r="C9" s="192"/>
      <c r="D9" s="192"/>
      <c r="E9" s="192"/>
      <c r="F9" s="192"/>
      <c r="G9" s="192"/>
      <c r="H9" s="193"/>
      <c r="I9" s="4">
        <v>2</v>
      </c>
      <c r="J9" s="10">
        <f>J10+J17+J27+J36+J40</f>
        <v>1216973678</v>
      </c>
      <c r="K9" s="10">
        <f>K10+K17+K27+K36+K40</f>
        <v>1253786012</v>
      </c>
      <c r="N9" s="92"/>
      <c r="O9" s="92"/>
      <c r="P9" s="92"/>
    </row>
    <row r="10" spans="1:16" ht="12.75" customHeight="1" x14ac:dyDescent="0.2">
      <c r="A10" s="194" t="s">
        <v>50</v>
      </c>
      <c r="B10" s="195"/>
      <c r="C10" s="195"/>
      <c r="D10" s="195"/>
      <c r="E10" s="195"/>
      <c r="F10" s="195"/>
      <c r="G10" s="195"/>
      <c r="H10" s="196"/>
      <c r="I10" s="4">
        <v>3</v>
      </c>
      <c r="J10" s="10">
        <f>SUM(J11:J16)</f>
        <v>98325947</v>
      </c>
      <c r="K10" s="10">
        <f>SUM(K11:K16)</f>
        <v>134456923</v>
      </c>
      <c r="N10" s="92"/>
      <c r="O10" s="92"/>
    </row>
    <row r="11" spans="1:16" ht="12.75" customHeight="1" x14ac:dyDescent="0.2">
      <c r="A11" s="194" t="s">
        <v>51</v>
      </c>
      <c r="B11" s="195"/>
      <c r="C11" s="195"/>
      <c r="D11" s="195"/>
      <c r="E11" s="195"/>
      <c r="F11" s="195"/>
      <c r="G11" s="195"/>
      <c r="H11" s="196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4" t="s">
        <v>52</v>
      </c>
      <c r="B12" s="195"/>
      <c r="C12" s="195"/>
      <c r="D12" s="195"/>
      <c r="E12" s="195"/>
      <c r="F12" s="195"/>
      <c r="G12" s="195"/>
      <c r="H12" s="196"/>
      <c r="I12" s="4">
        <v>5</v>
      </c>
      <c r="J12" s="11">
        <v>95339734</v>
      </c>
      <c r="K12" s="11">
        <v>124359772</v>
      </c>
      <c r="N12" s="92"/>
      <c r="O12" s="92"/>
    </row>
    <row r="13" spans="1:16" ht="12.75" customHeight="1" x14ac:dyDescent="0.2">
      <c r="A13" s="194" t="s">
        <v>0</v>
      </c>
      <c r="B13" s="195"/>
      <c r="C13" s="195"/>
      <c r="D13" s="195"/>
      <c r="E13" s="195"/>
      <c r="F13" s="195"/>
      <c r="G13" s="195"/>
      <c r="H13" s="196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4" t="s">
        <v>53</v>
      </c>
      <c r="B14" s="195"/>
      <c r="C14" s="195"/>
      <c r="D14" s="195"/>
      <c r="E14" s="195"/>
      <c r="F14" s="195"/>
      <c r="G14" s="195"/>
      <c r="H14" s="196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4" t="s">
        <v>54</v>
      </c>
      <c r="B15" s="195"/>
      <c r="C15" s="195"/>
      <c r="D15" s="195"/>
      <c r="E15" s="195"/>
      <c r="F15" s="195"/>
      <c r="G15" s="195"/>
      <c r="H15" s="196"/>
      <c r="I15" s="4">
        <v>8</v>
      </c>
      <c r="J15" s="11">
        <v>2986213</v>
      </c>
      <c r="K15" s="11">
        <v>10097151</v>
      </c>
      <c r="N15" s="92"/>
      <c r="O15" s="92"/>
    </row>
    <row r="16" spans="1:16" ht="12.75" customHeight="1" x14ac:dyDescent="0.2">
      <c r="A16" s="194" t="s">
        <v>55</v>
      </c>
      <c r="B16" s="195"/>
      <c r="C16" s="195"/>
      <c r="D16" s="195"/>
      <c r="E16" s="195"/>
      <c r="F16" s="195"/>
      <c r="G16" s="195"/>
      <c r="H16" s="196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4" t="s">
        <v>56</v>
      </c>
      <c r="B17" s="195"/>
      <c r="C17" s="195"/>
      <c r="D17" s="195"/>
      <c r="E17" s="195"/>
      <c r="F17" s="195"/>
      <c r="G17" s="195"/>
      <c r="H17" s="196"/>
      <c r="I17" s="4">
        <v>10</v>
      </c>
      <c r="J17" s="10">
        <f>SUM(J18:J26)</f>
        <v>693485729</v>
      </c>
      <c r="K17" s="10">
        <f>SUM(K18:K26)</f>
        <v>689921486</v>
      </c>
      <c r="N17" s="92"/>
      <c r="O17" s="92"/>
    </row>
    <row r="18" spans="1:15" x14ac:dyDescent="0.2">
      <c r="A18" s="194" t="s">
        <v>57</v>
      </c>
      <c r="B18" s="195"/>
      <c r="C18" s="195"/>
      <c r="D18" s="195"/>
      <c r="E18" s="195"/>
      <c r="F18" s="195"/>
      <c r="G18" s="195"/>
      <c r="H18" s="196"/>
      <c r="I18" s="4">
        <v>11</v>
      </c>
      <c r="J18" s="11">
        <v>39499992</v>
      </c>
      <c r="K18" s="11">
        <v>39690515</v>
      </c>
      <c r="N18" s="92"/>
      <c r="O18" s="92"/>
    </row>
    <row r="19" spans="1:15" ht="12.75" customHeight="1" x14ac:dyDescent="0.2">
      <c r="A19" s="194" t="s">
        <v>58</v>
      </c>
      <c r="B19" s="195"/>
      <c r="C19" s="195"/>
      <c r="D19" s="195"/>
      <c r="E19" s="195"/>
      <c r="F19" s="195"/>
      <c r="G19" s="195"/>
      <c r="H19" s="196"/>
      <c r="I19" s="4">
        <v>12</v>
      </c>
      <c r="J19" s="11">
        <v>423066363</v>
      </c>
      <c r="K19" s="11">
        <v>403938400</v>
      </c>
      <c r="N19" s="92"/>
      <c r="O19" s="92"/>
    </row>
    <row r="20" spans="1:15" ht="12.75" customHeight="1" x14ac:dyDescent="0.2">
      <c r="A20" s="194" t="s">
        <v>59</v>
      </c>
      <c r="B20" s="195"/>
      <c r="C20" s="195"/>
      <c r="D20" s="195"/>
      <c r="E20" s="195"/>
      <c r="F20" s="195"/>
      <c r="G20" s="195"/>
      <c r="H20" s="196"/>
      <c r="I20" s="4">
        <v>13</v>
      </c>
      <c r="J20" s="11">
        <v>181774393</v>
      </c>
      <c r="K20" s="11">
        <v>192408601</v>
      </c>
      <c r="N20" s="92"/>
      <c r="O20" s="92"/>
    </row>
    <row r="21" spans="1:15" ht="12.75" customHeight="1" x14ac:dyDescent="0.2">
      <c r="A21" s="194" t="s">
        <v>60</v>
      </c>
      <c r="B21" s="195"/>
      <c r="C21" s="195"/>
      <c r="D21" s="195"/>
      <c r="E21" s="195"/>
      <c r="F21" s="195"/>
      <c r="G21" s="195"/>
      <c r="H21" s="196"/>
      <c r="I21" s="4">
        <v>14</v>
      </c>
      <c r="J21" s="11">
        <v>5988589</v>
      </c>
      <c r="K21" s="11">
        <v>5176484</v>
      </c>
      <c r="N21" s="92"/>
      <c r="O21" s="92"/>
    </row>
    <row r="22" spans="1:15" ht="12.75" customHeight="1" x14ac:dyDescent="0.2">
      <c r="A22" s="194" t="s">
        <v>61</v>
      </c>
      <c r="B22" s="195"/>
      <c r="C22" s="195"/>
      <c r="D22" s="195"/>
      <c r="E22" s="195"/>
      <c r="F22" s="195"/>
      <c r="G22" s="195"/>
      <c r="H22" s="196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4" t="s">
        <v>62</v>
      </c>
      <c r="B23" s="195"/>
      <c r="C23" s="195"/>
      <c r="D23" s="195"/>
      <c r="E23" s="195"/>
      <c r="F23" s="195"/>
      <c r="G23" s="195"/>
      <c r="H23" s="196"/>
      <c r="I23" s="4">
        <v>16</v>
      </c>
      <c r="J23" s="96">
        <v>2356450</v>
      </c>
      <c r="K23" s="11">
        <v>7053678</v>
      </c>
      <c r="N23" s="92"/>
      <c r="O23" s="92"/>
    </row>
    <row r="24" spans="1:15" ht="12.75" customHeight="1" x14ac:dyDescent="0.2">
      <c r="A24" s="194" t="s">
        <v>63</v>
      </c>
      <c r="B24" s="195"/>
      <c r="C24" s="195"/>
      <c r="D24" s="195"/>
      <c r="E24" s="195"/>
      <c r="F24" s="195"/>
      <c r="G24" s="195"/>
      <c r="H24" s="196"/>
      <c r="I24" s="4">
        <v>17</v>
      </c>
      <c r="J24" s="96">
        <v>40046390</v>
      </c>
      <c r="K24" s="11">
        <v>40912013</v>
      </c>
      <c r="N24" s="92"/>
      <c r="O24" s="92"/>
    </row>
    <row r="25" spans="1:15" ht="12.75" customHeight="1" x14ac:dyDescent="0.2">
      <c r="A25" s="194" t="s">
        <v>64</v>
      </c>
      <c r="B25" s="195"/>
      <c r="C25" s="195"/>
      <c r="D25" s="195"/>
      <c r="E25" s="195"/>
      <c r="F25" s="195"/>
      <c r="G25" s="195"/>
      <c r="H25" s="196"/>
      <c r="I25" s="4">
        <v>18</v>
      </c>
      <c r="J25" s="11">
        <v>753552</v>
      </c>
      <c r="K25" s="11">
        <v>741795</v>
      </c>
      <c r="N25" s="92"/>
      <c r="O25" s="92"/>
    </row>
    <row r="26" spans="1:15" ht="12.75" customHeight="1" x14ac:dyDescent="0.2">
      <c r="A26" s="194" t="s">
        <v>65</v>
      </c>
      <c r="B26" s="195"/>
      <c r="C26" s="195"/>
      <c r="D26" s="195"/>
      <c r="E26" s="195"/>
      <c r="F26" s="195"/>
      <c r="G26" s="195"/>
      <c r="H26" s="196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4" t="s">
        <v>66</v>
      </c>
      <c r="B27" s="195"/>
      <c r="C27" s="195"/>
      <c r="D27" s="195"/>
      <c r="E27" s="195"/>
      <c r="F27" s="195"/>
      <c r="G27" s="195"/>
      <c r="H27" s="196"/>
      <c r="I27" s="4">
        <v>20</v>
      </c>
      <c r="J27" s="10">
        <f>SUM(J28:J35)</f>
        <v>387810822</v>
      </c>
      <c r="K27" s="10">
        <f>SUM(K28:K35)</f>
        <v>392052823</v>
      </c>
      <c r="N27" s="92"/>
      <c r="O27" s="92"/>
    </row>
    <row r="28" spans="1:15" ht="12.75" customHeight="1" x14ac:dyDescent="0.2">
      <c r="A28" s="194" t="s">
        <v>67</v>
      </c>
      <c r="B28" s="195"/>
      <c r="C28" s="195"/>
      <c r="D28" s="195"/>
      <c r="E28" s="195"/>
      <c r="F28" s="195"/>
      <c r="G28" s="195"/>
      <c r="H28" s="196"/>
      <c r="I28" s="4">
        <v>21</v>
      </c>
      <c r="J28" s="11">
        <v>375382888</v>
      </c>
      <c r="K28" s="11">
        <v>372017488</v>
      </c>
      <c r="N28" s="92"/>
      <c r="O28" s="92"/>
    </row>
    <row r="29" spans="1:15" ht="12.75" customHeight="1" x14ac:dyDescent="0.2">
      <c r="A29" s="194" t="s">
        <v>68</v>
      </c>
      <c r="B29" s="195"/>
      <c r="C29" s="195"/>
      <c r="D29" s="195"/>
      <c r="E29" s="195"/>
      <c r="F29" s="195"/>
      <c r="G29" s="195"/>
      <c r="H29" s="196"/>
      <c r="I29" s="4">
        <v>22</v>
      </c>
      <c r="J29" s="11">
        <v>7583333</v>
      </c>
      <c r="K29" s="11">
        <v>14333333</v>
      </c>
      <c r="N29" s="92"/>
      <c r="O29" s="92"/>
    </row>
    <row r="30" spans="1:15" ht="12.75" customHeight="1" x14ac:dyDescent="0.2">
      <c r="A30" s="194" t="s">
        <v>69</v>
      </c>
      <c r="B30" s="195"/>
      <c r="C30" s="195"/>
      <c r="D30" s="195"/>
      <c r="E30" s="195"/>
      <c r="F30" s="195"/>
      <c r="G30" s="195"/>
      <c r="H30" s="196"/>
      <c r="I30" s="4">
        <v>23</v>
      </c>
      <c r="J30" s="96">
        <v>907000</v>
      </c>
      <c r="K30" s="11">
        <v>907000</v>
      </c>
      <c r="N30" s="92"/>
      <c r="O30" s="92"/>
    </row>
    <row r="31" spans="1:15" ht="12.75" customHeight="1" x14ac:dyDescent="0.2">
      <c r="A31" s="194" t="s">
        <v>70</v>
      </c>
      <c r="B31" s="195"/>
      <c r="C31" s="195"/>
      <c r="D31" s="195"/>
      <c r="E31" s="195"/>
      <c r="F31" s="195"/>
      <c r="G31" s="195"/>
      <c r="H31" s="196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4" t="s">
        <v>71</v>
      </c>
      <c r="B32" s="195"/>
      <c r="C32" s="195"/>
      <c r="D32" s="195"/>
      <c r="E32" s="195"/>
      <c r="F32" s="195"/>
      <c r="G32" s="195"/>
      <c r="H32" s="196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4" t="s">
        <v>72</v>
      </c>
      <c r="B33" s="195"/>
      <c r="C33" s="195"/>
      <c r="D33" s="195"/>
      <c r="E33" s="195"/>
      <c r="F33" s="195"/>
      <c r="G33" s="195"/>
      <c r="H33" s="196"/>
      <c r="I33" s="4">
        <v>26</v>
      </c>
      <c r="J33" s="11">
        <v>3937601</v>
      </c>
      <c r="K33" s="11">
        <v>4795002</v>
      </c>
      <c r="N33" s="92"/>
      <c r="O33" s="92"/>
    </row>
    <row r="34" spans="1:15" ht="12.75" customHeight="1" x14ac:dyDescent="0.2">
      <c r="A34" s="194" t="s">
        <v>73</v>
      </c>
      <c r="B34" s="195"/>
      <c r="C34" s="195"/>
      <c r="D34" s="195"/>
      <c r="E34" s="195"/>
      <c r="F34" s="195"/>
      <c r="G34" s="195"/>
      <c r="H34" s="196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4" t="s">
        <v>74</v>
      </c>
      <c r="B35" s="195"/>
      <c r="C35" s="195"/>
      <c r="D35" s="195"/>
      <c r="E35" s="195"/>
      <c r="F35" s="195"/>
      <c r="G35" s="195"/>
      <c r="H35" s="196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4" t="s">
        <v>75</v>
      </c>
      <c r="B36" s="195"/>
      <c r="C36" s="195"/>
      <c r="D36" s="195"/>
      <c r="E36" s="195"/>
      <c r="F36" s="195"/>
      <c r="G36" s="195"/>
      <c r="H36" s="196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4" t="s">
        <v>76</v>
      </c>
      <c r="B37" s="195"/>
      <c r="C37" s="195"/>
      <c r="D37" s="195"/>
      <c r="E37" s="195"/>
      <c r="F37" s="195"/>
      <c r="G37" s="195"/>
      <c r="H37" s="196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4" t="s">
        <v>77</v>
      </c>
      <c r="B38" s="195"/>
      <c r="C38" s="195"/>
      <c r="D38" s="195"/>
      <c r="E38" s="195"/>
      <c r="F38" s="195"/>
      <c r="G38" s="195"/>
      <c r="H38" s="196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6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4" t="s">
        <v>79</v>
      </c>
      <c r="B40" s="195"/>
      <c r="C40" s="195"/>
      <c r="D40" s="195"/>
      <c r="E40" s="195"/>
      <c r="F40" s="195"/>
      <c r="G40" s="195"/>
      <c r="H40" s="196"/>
      <c r="I40" s="4">
        <v>33</v>
      </c>
      <c r="J40" s="11">
        <v>37351180</v>
      </c>
      <c r="K40" s="11">
        <v>37354780</v>
      </c>
      <c r="N40" s="92"/>
      <c r="O40" s="92"/>
    </row>
    <row r="41" spans="1:15" ht="12.75" customHeight="1" x14ac:dyDescent="0.2">
      <c r="A41" s="191" t="s">
        <v>80</v>
      </c>
      <c r="B41" s="192"/>
      <c r="C41" s="192"/>
      <c r="D41" s="192"/>
      <c r="E41" s="192"/>
      <c r="F41" s="192"/>
      <c r="G41" s="192"/>
      <c r="H41" s="193"/>
      <c r="I41" s="4">
        <v>34</v>
      </c>
      <c r="J41" s="10">
        <f>J42+J50+J57+J65</f>
        <v>1173654394</v>
      </c>
      <c r="K41" s="10">
        <f>K42+K50+K57+K65</f>
        <v>1232762102</v>
      </c>
      <c r="N41" s="92"/>
      <c r="O41" s="92"/>
    </row>
    <row r="42" spans="1:15" ht="12.75" customHeight="1" x14ac:dyDescent="0.2">
      <c r="A42" s="194" t="s">
        <v>81</v>
      </c>
      <c r="B42" s="195"/>
      <c r="C42" s="195"/>
      <c r="D42" s="195"/>
      <c r="E42" s="195"/>
      <c r="F42" s="195"/>
      <c r="G42" s="195"/>
      <c r="H42" s="196"/>
      <c r="I42" s="4">
        <v>35</v>
      </c>
      <c r="J42" s="10">
        <f>SUM(J43:J49)</f>
        <v>364525930</v>
      </c>
      <c r="K42" s="10">
        <f>SUM(K43:K49)</f>
        <v>488105191</v>
      </c>
      <c r="N42" s="92"/>
      <c r="O42" s="92"/>
    </row>
    <row r="43" spans="1:15" ht="12.75" customHeight="1" x14ac:dyDescent="0.2">
      <c r="A43" s="194" t="s">
        <v>82</v>
      </c>
      <c r="B43" s="195"/>
      <c r="C43" s="195"/>
      <c r="D43" s="195"/>
      <c r="E43" s="195"/>
      <c r="F43" s="195"/>
      <c r="G43" s="195"/>
      <c r="H43" s="196"/>
      <c r="I43" s="4">
        <v>36</v>
      </c>
      <c r="J43" s="11">
        <v>96958234</v>
      </c>
      <c r="K43" s="11">
        <v>134782344</v>
      </c>
      <c r="N43" s="92"/>
      <c r="O43" s="92"/>
    </row>
    <row r="44" spans="1:15" ht="12.75" customHeight="1" x14ac:dyDescent="0.2">
      <c r="A44" s="194" t="s">
        <v>83</v>
      </c>
      <c r="B44" s="195"/>
      <c r="C44" s="195"/>
      <c r="D44" s="195"/>
      <c r="E44" s="195"/>
      <c r="F44" s="195"/>
      <c r="G44" s="195"/>
      <c r="H44" s="196"/>
      <c r="I44" s="4">
        <v>37</v>
      </c>
      <c r="J44" s="11">
        <v>22927744</v>
      </c>
      <c r="K44" s="11">
        <v>29246616</v>
      </c>
      <c r="N44" s="92"/>
      <c r="O44" s="92"/>
    </row>
    <row r="45" spans="1:15" ht="12.75" customHeight="1" x14ac:dyDescent="0.2">
      <c r="A45" s="194" t="s">
        <v>84</v>
      </c>
      <c r="B45" s="195"/>
      <c r="C45" s="195"/>
      <c r="D45" s="195"/>
      <c r="E45" s="195"/>
      <c r="F45" s="195"/>
      <c r="G45" s="195"/>
      <c r="H45" s="196"/>
      <c r="I45" s="4">
        <v>38</v>
      </c>
      <c r="J45" s="11">
        <v>101827104</v>
      </c>
      <c r="K45" s="11">
        <v>123723593</v>
      </c>
      <c r="N45" s="92"/>
      <c r="O45" s="92"/>
    </row>
    <row r="46" spans="1:15" ht="12.75" customHeight="1" x14ac:dyDescent="0.2">
      <c r="A46" s="194" t="s">
        <v>85</v>
      </c>
      <c r="B46" s="195"/>
      <c r="C46" s="195"/>
      <c r="D46" s="195"/>
      <c r="E46" s="195"/>
      <c r="F46" s="195"/>
      <c r="G46" s="195"/>
      <c r="H46" s="196"/>
      <c r="I46" s="4">
        <v>39</v>
      </c>
      <c r="J46" s="11">
        <v>56411831</v>
      </c>
      <c r="K46" s="11">
        <v>66896712</v>
      </c>
      <c r="N46" s="92"/>
      <c r="O46" s="92"/>
    </row>
    <row r="47" spans="1:15" ht="12.75" customHeight="1" x14ac:dyDescent="0.2">
      <c r="A47" s="194" t="s">
        <v>86</v>
      </c>
      <c r="B47" s="195"/>
      <c r="C47" s="195"/>
      <c r="D47" s="195"/>
      <c r="E47" s="195"/>
      <c r="F47" s="195"/>
      <c r="G47" s="195"/>
      <c r="H47" s="196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194" t="s">
        <v>87</v>
      </c>
      <c r="B48" s="195"/>
      <c r="C48" s="195"/>
      <c r="D48" s="195"/>
      <c r="E48" s="195"/>
      <c r="F48" s="195"/>
      <c r="G48" s="195"/>
      <c r="H48" s="196"/>
      <c r="I48" s="4">
        <v>41</v>
      </c>
      <c r="J48" s="11">
        <v>80959967</v>
      </c>
      <c r="K48" s="11">
        <v>133455926</v>
      </c>
      <c r="N48" s="92"/>
      <c r="O48" s="92"/>
    </row>
    <row r="49" spans="1:15" ht="12.75" customHeight="1" x14ac:dyDescent="0.2">
      <c r="A49" s="194" t="s">
        <v>88</v>
      </c>
      <c r="B49" s="195"/>
      <c r="C49" s="195"/>
      <c r="D49" s="195"/>
      <c r="E49" s="195"/>
      <c r="F49" s="195"/>
      <c r="G49" s="195"/>
      <c r="H49" s="196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4" t="s">
        <v>89</v>
      </c>
      <c r="B50" s="195"/>
      <c r="C50" s="195"/>
      <c r="D50" s="195"/>
      <c r="E50" s="195"/>
      <c r="F50" s="195"/>
      <c r="G50" s="195"/>
      <c r="H50" s="196"/>
      <c r="I50" s="4">
        <v>43</v>
      </c>
      <c r="J50" s="10">
        <f>SUM(J51:J56)</f>
        <v>567831305</v>
      </c>
      <c r="K50" s="10">
        <f>SUM(K51:K56)</f>
        <v>610281610</v>
      </c>
      <c r="N50" s="92"/>
      <c r="O50" s="92"/>
    </row>
    <row r="51" spans="1:15" ht="12.75" customHeight="1" x14ac:dyDescent="0.2">
      <c r="A51" s="194" t="s">
        <v>90</v>
      </c>
      <c r="B51" s="195"/>
      <c r="C51" s="195"/>
      <c r="D51" s="195"/>
      <c r="E51" s="195"/>
      <c r="F51" s="195"/>
      <c r="G51" s="195"/>
      <c r="H51" s="196"/>
      <c r="I51" s="4">
        <v>44</v>
      </c>
      <c r="J51" s="11">
        <v>367850454</v>
      </c>
      <c r="K51" s="11">
        <v>377985507</v>
      </c>
      <c r="N51" s="92"/>
      <c r="O51" s="92"/>
    </row>
    <row r="52" spans="1:15" ht="12.75" customHeight="1" x14ac:dyDescent="0.2">
      <c r="A52" s="194" t="s">
        <v>91</v>
      </c>
      <c r="B52" s="195"/>
      <c r="C52" s="195"/>
      <c r="D52" s="195"/>
      <c r="E52" s="195"/>
      <c r="F52" s="195"/>
      <c r="G52" s="195"/>
      <c r="H52" s="196"/>
      <c r="I52" s="4">
        <v>45</v>
      </c>
      <c r="J52" s="96">
        <v>194190983</v>
      </c>
      <c r="K52" s="11">
        <v>230856031</v>
      </c>
      <c r="N52" s="92"/>
      <c r="O52" s="92"/>
    </row>
    <row r="53" spans="1:15" ht="12.75" customHeight="1" x14ac:dyDescent="0.2">
      <c r="A53" s="194" t="s">
        <v>92</v>
      </c>
      <c r="B53" s="195"/>
      <c r="C53" s="195"/>
      <c r="D53" s="195"/>
      <c r="E53" s="195"/>
      <c r="F53" s="195"/>
      <c r="G53" s="195"/>
      <c r="H53" s="196"/>
      <c r="I53" s="4">
        <v>46</v>
      </c>
      <c r="J53" s="11">
        <v>0</v>
      </c>
      <c r="K53" s="11"/>
      <c r="N53" s="92"/>
      <c r="O53" s="92"/>
    </row>
    <row r="54" spans="1:15" ht="12.75" customHeight="1" x14ac:dyDescent="0.2">
      <c r="A54" s="194" t="s">
        <v>93</v>
      </c>
      <c r="B54" s="195"/>
      <c r="C54" s="195"/>
      <c r="D54" s="195"/>
      <c r="E54" s="195"/>
      <c r="F54" s="195"/>
      <c r="G54" s="195"/>
      <c r="H54" s="196"/>
      <c r="I54" s="4">
        <v>47</v>
      </c>
      <c r="J54" s="11">
        <v>716595</v>
      </c>
      <c r="K54" s="11">
        <v>482405</v>
      </c>
      <c r="N54" s="92"/>
      <c r="O54" s="92"/>
    </row>
    <row r="55" spans="1:15" ht="12.75" customHeight="1" x14ac:dyDescent="0.2">
      <c r="A55" s="194" t="s">
        <v>94</v>
      </c>
      <c r="B55" s="195"/>
      <c r="C55" s="195"/>
      <c r="D55" s="195"/>
      <c r="E55" s="195"/>
      <c r="F55" s="195"/>
      <c r="G55" s="195"/>
      <c r="H55" s="196"/>
      <c r="I55" s="4">
        <v>48</v>
      </c>
      <c r="J55" s="96">
        <v>4735926</v>
      </c>
      <c r="K55" s="11">
        <v>438617</v>
      </c>
      <c r="N55" s="92"/>
      <c r="O55" s="92"/>
    </row>
    <row r="56" spans="1:15" ht="12.75" customHeight="1" x14ac:dyDescent="0.2">
      <c r="A56" s="194" t="s">
        <v>95</v>
      </c>
      <c r="B56" s="195"/>
      <c r="C56" s="195"/>
      <c r="D56" s="195"/>
      <c r="E56" s="195"/>
      <c r="F56" s="195"/>
      <c r="G56" s="195"/>
      <c r="H56" s="196"/>
      <c r="I56" s="4">
        <v>49</v>
      </c>
      <c r="J56" s="96">
        <v>337347</v>
      </c>
      <c r="K56" s="11">
        <v>519050</v>
      </c>
      <c r="N56" s="92"/>
      <c r="O56" s="92"/>
    </row>
    <row r="57" spans="1:15" ht="12.75" customHeight="1" x14ac:dyDescent="0.2">
      <c r="A57" s="194" t="s">
        <v>96</v>
      </c>
      <c r="B57" s="195"/>
      <c r="C57" s="195"/>
      <c r="D57" s="195"/>
      <c r="E57" s="195"/>
      <c r="F57" s="195"/>
      <c r="G57" s="195"/>
      <c r="H57" s="196"/>
      <c r="I57" s="4">
        <v>50</v>
      </c>
      <c r="J57" s="10">
        <f>SUM(J58:J64)</f>
        <v>168389169</v>
      </c>
      <c r="K57" s="10">
        <f>SUM(K58:K64)</f>
        <v>95049215</v>
      </c>
      <c r="N57" s="92"/>
      <c r="O57" s="92"/>
    </row>
    <row r="58" spans="1:15" ht="12.75" customHeight="1" x14ac:dyDescent="0.2">
      <c r="A58" s="194" t="s">
        <v>97</v>
      </c>
      <c r="B58" s="195"/>
      <c r="C58" s="195"/>
      <c r="D58" s="195"/>
      <c r="E58" s="195"/>
      <c r="F58" s="195"/>
      <c r="G58" s="195"/>
      <c r="H58" s="196"/>
      <c r="I58" s="4">
        <v>51</v>
      </c>
      <c r="J58" s="11">
        <v>75125754</v>
      </c>
      <c r="K58" s="11">
        <v>20000</v>
      </c>
      <c r="N58" s="92"/>
      <c r="O58" s="92"/>
    </row>
    <row r="59" spans="1:15" ht="12.75" customHeight="1" x14ac:dyDescent="0.2">
      <c r="A59" s="194" t="s">
        <v>98</v>
      </c>
      <c r="B59" s="195"/>
      <c r="C59" s="195"/>
      <c r="D59" s="195"/>
      <c r="E59" s="195"/>
      <c r="F59" s="195"/>
      <c r="G59" s="195"/>
      <c r="H59" s="196"/>
      <c r="I59" s="4">
        <v>52</v>
      </c>
      <c r="J59" s="11">
        <v>86694897</v>
      </c>
      <c r="K59" s="11">
        <v>94423235</v>
      </c>
      <c r="N59" s="92"/>
      <c r="O59" s="92"/>
    </row>
    <row r="60" spans="1:15" ht="12.75" customHeight="1" x14ac:dyDescent="0.2">
      <c r="A60" s="194" t="s">
        <v>99</v>
      </c>
      <c r="B60" s="195"/>
      <c r="C60" s="195"/>
      <c r="D60" s="195"/>
      <c r="E60" s="195"/>
      <c r="F60" s="195"/>
      <c r="G60" s="195"/>
      <c r="H60" s="196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4" t="s">
        <v>70</v>
      </c>
      <c r="B61" s="195"/>
      <c r="C61" s="195"/>
      <c r="D61" s="195"/>
      <c r="E61" s="195"/>
      <c r="F61" s="195"/>
      <c r="G61" s="195"/>
      <c r="H61" s="196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4" t="s">
        <v>71</v>
      </c>
      <c r="B62" s="195"/>
      <c r="C62" s="195"/>
      <c r="D62" s="195"/>
      <c r="E62" s="195"/>
      <c r="F62" s="195"/>
      <c r="G62" s="195"/>
      <c r="H62" s="196"/>
      <c r="I62" s="4">
        <v>55</v>
      </c>
      <c r="J62" s="11">
        <v>5514691</v>
      </c>
      <c r="K62" s="11">
        <v>225000</v>
      </c>
      <c r="N62" s="92"/>
      <c r="O62" s="92"/>
    </row>
    <row r="63" spans="1:15" ht="12.75" customHeight="1" x14ac:dyDescent="0.2">
      <c r="A63" s="194" t="s">
        <v>100</v>
      </c>
      <c r="B63" s="195"/>
      <c r="C63" s="195"/>
      <c r="D63" s="195"/>
      <c r="E63" s="195"/>
      <c r="F63" s="195"/>
      <c r="G63" s="195"/>
      <c r="H63" s="196"/>
      <c r="I63" s="4">
        <v>56</v>
      </c>
      <c r="J63" s="11">
        <v>1053827</v>
      </c>
      <c r="K63" s="11">
        <v>380980</v>
      </c>
      <c r="N63" s="92"/>
      <c r="O63" s="92"/>
    </row>
    <row r="64" spans="1:15" ht="12.75" customHeight="1" x14ac:dyDescent="0.2">
      <c r="A64" s="194" t="s">
        <v>101</v>
      </c>
      <c r="B64" s="195"/>
      <c r="C64" s="195"/>
      <c r="D64" s="195"/>
      <c r="E64" s="195"/>
      <c r="F64" s="195"/>
      <c r="G64" s="195"/>
      <c r="H64" s="196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4" t="s">
        <v>102</v>
      </c>
      <c r="B65" s="195"/>
      <c r="C65" s="195"/>
      <c r="D65" s="195"/>
      <c r="E65" s="195"/>
      <c r="F65" s="195"/>
      <c r="G65" s="195"/>
      <c r="H65" s="196"/>
      <c r="I65" s="4">
        <v>58</v>
      </c>
      <c r="J65" s="11">
        <v>72907990</v>
      </c>
      <c r="K65" s="11">
        <v>39326086</v>
      </c>
      <c r="N65" s="92"/>
      <c r="O65" s="92"/>
    </row>
    <row r="66" spans="1:15" ht="12.75" customHeight="1" x14ac:dyDescent="0.2">
      <c r="A66" s="191" t="s">
        <v>103</v>
      </c>
      <c r="B66" s="192"/>
      <c r="C66" s="192"/>
      <c r="D66" s="192"/>
      <c r="E66" s="192"/>
      <c r="F66" s="192"/>
      <c r="G66" s="192"/>
      <c r="H66" s="193"/>
      <c r="I66" s="4">
        <v>59</v>
      </c>
      <c r="J66" s="11">
        <v>8633708</v>
      </c>
      <c r="K66" s="11">
        <v>10167797</v>
      </c>
      <c r="N66" s="92"/>
      <c r="O66" s="92"/>
    </row>
    <row r="67" spans="1:15" ht="12.75" customHeight="1" x14ac:dyDescent="0.2">
      <c r="A67" s="191" t="s">
        <v>104</v>
      </c>
      <c r="B67" s="192"/>
      <c r="C67" s="192"/>
      <c r="D67" s="192"/>
      <c r="E67" s="192"/>
      <c r="F67" s="192"/>
      <c r="G67" s="192"/>
      <c r="H67" s="193"/>
      <c r="I67" s="4">
        <v>60</v>
      </c>
      <c r="J67" s="10">
        <f>J8+J9+J41+J66</f>
        <v>2399261780</v>
      </c>
      <c r="K67" s="10">
        <f>K8+K9+K41+K66</f>
        <v>2496715911</v>
      </c>
      <c r="L67" s="92"/>
      <c r="N67" s="92"/>
      <c r="O67" s="92"/>
    </row>
    <row r="68" spans="1:15" ht="12.75" customHeight="1" thickBot="1" x14ac:dyDescent="0.25">
      <c r="A68" s="209" t="s">
        <v>105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5">
        <v>593358567</v>
      </c>
      <c r="K68" s="125">
        <v>614442643</v>
      </c>
      <c r="N68" s="92"/>
      <c r="O68" s="92"/>
    </row>
    <row r="69" spans="1:15" ht="12.75" customHeight="1" x14ac:dyDescent="0.2">
      <c r="A69" s="212" t="s">
        <v>106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2"/>
      <c r="O69" s="92"/>
    </row>
    <row r="70" spans="1:15" ht="12.75" customHeight="1" x14ac:dyDescent="0.2">
      <c r="A70" s="188" t="s">
        <v>107</v>
      </c>
      <c r="B70" s="189"/>
      <c r="C70" s="189"/>
      <c r="D70" s="189"/>
      <c r="E70" s="189"/>
      <c r="F70" s="189"/>
      <c r="G70" s="189"/>
      <c r="H70" s="190"/>
      <c r="I70" s="6">
        <v>62</v>
      </c>
      <c r="J70" s="14">
        <f>J71+J72+J73+J79+J80+J83+J86</f>
        <v>1134309526</v>
      </c>
      <c r="K70" s="14">
        <f>K71+K72+K73+K79+K80+K83+K86</f>
        <v>1207030361</v>
      </c>
      <c r="N70" s="92"/>
      <c r="O70" s="92"/>
    </row>
    <row r="71" spans="1:15" ht="12.75" customHeight="1" x14ac:dyDescent="0.2">
      <c r="A71" s="194" t="s">
        <v>108</v>
      </c>
      <c r="B71" s="195"/>
      <c r="C71" s="195"/>
      <c r="D71" s="195"/>
      <c r="E71" s="195"/>
      <c r="F71" s="195"/>
      <c r="G71" s="195"/>
      <c r="H71" s="196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194" t="s">
        <v>109</v>
      </c>
      <c r="B72" s="195"/>
      <c r="C72" s="195"/>
      <c r="D72" s="195"/>
      <c r="E72" s="195"/>
      <c r="F72" s="195"/>
      <c r="G72" s="195"/>
      <c r="H72" s="196"/>
      <c r="I72" s="4">
        <v>64</v>
      </c>
      <c r="J72" s="11">
        <v>44785613</v>
      </c>
      <c r="K72" s="11">
        <v>44785613</v>
      </c>
      <c r="N72" s="92"/>
      <c r="O72" s="92"/>
    </row>
    <row r="73" spans="1:15" ht="12.75" customHeight="1" x14ac:dyDescent="0.2">
      <c r="A73" s="194" t="s">
        <v>110</v>
      </c>
      <c r="B73" s="195"/>
      <c r="C73" s="195"/>
      <c r="D73" s="195"/>
      <c r="E73" s="195"/>
      <c r="F73" s="195"/>
      <c r="G73" s="195"/>
      <c r="H73" s="196"/>
      <c r="I73" s="4">
        <v>65</v>
      </c>
      <c r="J73" s="10">
        <f>J74+J75-J76+J77+J78</f>
        <v>-45842810</v>
      </c>
      <c r="K73" s="10">
        <f>K74+K75-K76+K77+K78</f>
        <v>5523313</v>
      </c>
      <c r="N73" s="92"/>
      <c r="O73" s="92"/>
    </row>
    <row r="74" spans="1:15" ht="12.75" customHeight="1" x14ac:dyDescent="0.2">
      <c r="A74" s="194" t="s">
        <v>111</v>
      </c>
      <c r="B74" s="195"/>
      <c r="C74" s="195"/>
      <c r="D74" s="195"/>
      <c r="E74" s="195"/>
      <c r="F74" s="195"/>
      <c r="G74" s="195"/>
      <c r="H74" s="196"/>
      <c r="I74" s="4">
        <v>66</v>
      </c>
      <c r="J74" s="11">
        <v>0</v>
      </c>
      <c r="K74" s="11">
        <v>2568306</v>
      </c>
      <c r="N74" s="92"/>
      <c r="O74" s="92"/>
    </row>
    <row r="75" spans="1:15" ht="12.75" customHeight="1" x14ac:dyDescent="0.2">
      <c r="A75" s="194" t="s">
        <v>112</v>
      </c>
      <c r="B75" s="195"/>
      <c r="C75" s="195"/>
      <c r="D75" s="195"/>
      <c r="E75" s="195"/>
      <c r="F75" s="195"/>
      <c r="G75" s="195"/>
      <c r="H75" s="196"/>
      <c r="I75" s="4">
        <v>67</v>
      </c>
      <c r="J75" s="11">
        <v>21761692</v>
      </c>
      <c r="K75" s="11">
        <v>67604502</v>
      </c>
      <c r="N75" s="92"/>
      <c r="O75" s="92"/>
    </row>
    <row r="76" spans="1:15" ht="12.75" customHeight="1" x14ac:dyDescent="0.2">
      <c r="A76" s="194" t="s">
        <v>113</v>
      </c>
      <c r="B76" s="195"/>
      <c r="C76" s="195"/>
      <c r="D76" s="195"/>
      <c r="E76" s="195"/>
      <c r="F76" s="195"/>
      <c r="G76" s="195"/>
      <c r="H76" s="196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4" t="s">
        <v>114</v>
      </c>
      <c r="B77" s="195"/>
      <c r="C77" s="195"/>
      <c r="D77" s="195"/>
      <c r="E77" s="195"/>
      <c r="F77" s="195"/>
      <c r="G77" s="195"/>
      <c r="H77" s="196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4" t="s">
        <v>115</v>
      </c>
      <c r="B78" s="195"/>
      <c r="C78" s="195"/>
      <c r="D78" s="195"/>
      <c r="E78" s="195"/>
      <c r="F78" s="195"/>
      <c r="G78" s="195"/>
      <c r="H78" s="196"/>
      <c r="I78" s="4">
        <v>70</v>
      </c>
      <c r="J78" s="96">
        <v>0</v>
      </c>
      <c r="K78" s="11">
        <v>2955007</v>
      </c>
      <c r="N78" s="92"/>
      <c r="O78" s="92"/>
    </row>
    <row r="79" spans="1:15" ht="12.75" customHeight="1" x14ac:dyDescent="0.2">
      <c r="A79" s="194" t="s">
        <v>116</v>
      </c>
      <c r="B79" s="195"/>
      <c r="C79" s="195"/>
      <c r="D79" s="195"/>
      <c r="E79" s="195"/>
      <c r="F79" s="195"/>
      <c r="G79" s="195"/>
      <c r="H79" s="196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4" t="s">
        <v>117</v>
      </c>
      <c r="B80" s="195"/>
      <c r="C80" s="195"/>
      <c r="D80" s="195"/>
      <c r="E80" s="195"/>
      <c r="F80" s="195"/>
      <c r="G80" s="195"/>
      <c r="H80" s="196"/>
      <c r="I80" s="4">
        <v>72</v>
      </c>
      <c r="J80" s="10">
        <f>J81-J82</f>
        <v>0</v>
      </c>
      <c r="K80" s="10">
        <f>K81-K82</f>
        <v>902407</v>
      </c>
      <c r="N80" s="92"/>
      <c r="O80" s="92"/>
    </row>
    <row r="81" spans="1:15" ht="12.75" customHeight="1" x14ac:dyDescent="0.2">
      <c r="A81" s="215" t="s">
        <v>118</v>
      </c>
      <c r="B81" s="216"/>
      <c r="C81" s="216"/>
      <c r="D81" s="216"/>
      <c r="E81" s="216"/>
      <c r="F81" s="216"/>
      <c r="G81" s="216"/>
      <c r="H81" s="217"/>
      <c r="I81" s="4">
        <v>73</v>
      </c>
      <c r="J81" s="11">
        <v>0</v>
      </c>
      <c r="K81" s="11">
        <v>902407</v>
      </c>
      <c r="N81" s="92"/>
      <c r="O81" s="92"/>
    </row>
    <row r="82" spans="1:15" ht="12.75" customHeight="1" x14ac:dyDescent="0.2">
      <c r="A82" s="215" t="s">
        <v>119</v>
      </c>
      <c r="B82" s="216"/>
      <c r="C82" s="216"/>
      <c r="D82" s="216"/>
      <c r="E82" s="216"/>
      <c r="F82" s="216"/>
      <c r="G82" s="216"/>
      <c r="H82" s="217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4" t="s">
        <v>120</v>
      </c>
      <c r="B83" s="195"/>
      <c r="C83" s="195"/>
      <c r="D83" s="195"/>
      <c r="E83" s="195"/>
      <c r="F83" s="195"/>
      <c r="G83" s="195"/>
      <c r="H83" s="196"/>
      <c r="I83" s="4">
        <v>75</v>
      </c>
      <c r="J83" s="10">
        <f>J84-J85</f>
        <v>51366123</v>
      </c>
      <c r="K83" s="10">
        <f>K84-K85</f>
        <v>71818428</v>
      </c>
      <c r="N83" s="92"/>
      <c r="O83" s="92"/>
    </row>
    <row r="84" spans="1:15" ht="12.75" customHeight="1" x14ac:dyDescent="0.2">
      <c r="A84" s="215" t="s">
        <v>121</v>
      </c>
      <c r="B84" s="216"/>
      <c r="C84" s="216"/>
      <c r="D84" s="216"/>
      <c r="E84" s="216"/>
      <c r="F84" s="216"/>
      <c r="G84" s="216"/>
      <c r="H84" s="217"/>
      <c r="I84" s="4">
        <v>76</v>
      </c>
      <c r="J84" s="11">
        <v>51366123</v>
      </c>
      <c r="K84" s="11">
        <v>71818428</v>
      </c>
      <c r="N84" s="92"/>
      <c r="O84" s="92"/>
    </row>
    <row r="85" spans="1:15" ht="12.75" customHeight="1" x14ac:dyDescent="0.2">
      <c r="A85" s="215" t="s">
        <v>122</v>
      </c>
      <c r="B85" s="216"/>
      <c r="C85" s="216"/>
      <c r="D85" s="216"/>
      <c r="E85" s="216"/>
      <c r="F85" s="216"/>
      <c r="G85" s="216"/>
      <c r="H85" s="217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4" t="s">
        <v>123</v>
      </c>
      <c r="B86" s="195"/>
      <c r="C86" s="195"/>
      <c r="D86" s="195"/>
      <c r="E86" s="195"/>
      <c r="F86" s="195"/>
      <c r="G86" s="195"/>
      <c r="H86" s="196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1" t="s">
        <v>124</v>
      </c>
      <c r="B87" s="192"/>
      <c r="C87" s="192"/>
      <c r="D87" s="192"/>
      <c r="E87" s="192"/>
      <c r="F87" s="192"/>
      <c r="G87" s="192"/>
      <c r="H87" s="193"/>
      <c r="I87" s="4">
        <v>79</v>
      </c>
      <c r="J87" s="10">
        <f>SUM(J88:J90)</f>
        <v>37775002</v>
      </c>
      <c r="K87" s="10">
        <f>SUM(K88:K90)</f>
        <v>30679863</v>
      </c>
      <c r="N87" s="92"/>
      <c r="O87" s="92"/>
    </row>
    <row r="88" spans="1:15" ht="12.75" customHeight="1" x14ac:dyDescent="0.2">
      <c r="A88" s="194" t="s">
        <v>125</v>
      </c>
      <c r="B88" s="195"/>
      <c r="C88" s="195"/>
      <c r="D88" s="195"/>
      <c r="E88" s="195"/>
      <c r="F88" s="195"/>
      <c r="G88" s="195"/>
      <c r="H88" s="196"/>
      <c r="I88" s="4">
        <v>80</v>
      </c>
      <c r="J88" s="96">
        <v>14955100</v>
      </c>
      <c r="K88" s="96">
        <v>14971100</v>
      </c>
      <c r="N88" s="92"/>
      <c r="O88" s="92"/>
    </row>
    <row r="89" spans="1:15" ht="12.75" customHeight="1" x14ac:dyDescent="0.2">
      <c r="A89" s="194" t="s">
        <v>126</v>
      </c>
      <c r="B89" s="195"/>
      <c r="C89" s="195"/>
      <c r="D89" s="195"/>
      <c r="E89" s="195"/>
      <c r="F89" s="195"/>
      <c r="G89" s="195"/>
      <c r="H89" s="196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4" t="s">
        <v>127</v>
      </c>
      <c r="B90" s="195"/>
      <c r="C90" s="195"/>
      <c r="D90" s="195"/>
      <c r="E90" s="195"/>
      <c r="F90" s="195"/>
      <c r="G90" s="195"/>
      <c r="H90" s="196"/>
      <c r="I90" s="4">
        <v>82</v>
      </c>
      <c r="J90" s="96">
        <v>22819902</v>
      </c>
      <c r="K90" s="96">
        <v>15708763</v>
      </c>
      <c r="N90" s="92"/>
      <c r="O90" s="92"/>
    </row>
    <row r="91" spans="1:15" ht="12.75" customHeight="1" x14ac:dyDescent="0.2">
      <c r="A91" s="191" t="s">
        <v>128</v>
      </c>
      <c r="B91" s="192"/>
      <c r="C91" s="192"/>
      <c r="D91" s="192"/>
      <c r="E91" s="192"/>
      <c r="F91" s="192"/>
      <c r="G91" s="192"/>
      <c r="H91" s="193"/>
      <c r="I91" s="4">
        <v>83</v>
      </c>
      <c r="J91" s="10">
        <f>SUM(J92:J100)</f>
        <v>527132538</v>
      </c>
      <c r="K91" s="10">
        <f>SUM(K92:K100)</f>
        <v>730211610</v>
      </c>
      <c r="N91" s="92"/>
      <c r="O91" s="92"/>
    </row>
    <row r="92" spans="1:15" ht="12.75" customHeight="1" x14ac:dyDescent="0.2">
      <c r="A92" s="194" t="s">
        <v>129</v>
      </c>
      <c r="B92" s="195"/>
      <c r="C92" s="195"/>
      <c r="D92" s="195"/>
      <c r="E92" s="195"/>
      <c r="F92" s="195"/>
      <c r="G92" s="195"/>
      <c r="H92" s="196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4" t="s">
        <v>130</v>
      </c>
      <c r="B93" s="195"/>
      <c r="C93" s="195"/>
      <c r="D93" s="195"/>
      <c r="E93" s="195"/>
      <c r="F93" s="195"/>
      <c r="G93" s="195"/>
      <c r="H93" s="196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4" t="s">
        <v>131</v>
      </c>
      <c r="B94" s="195"/>
      <c r="C94" s="195"/>
      <c r="D94" s="195"/>
      <c r="E94" s="195"/>
      <c r="F94" s="195"/>
      <c r="G94" s="195"/>
      <c r="H94" s="196"/>
      <c r="I94" s="4">
        <v>86</v>
      </c>
      <c r="J94" s="11">
        <v>527132538</v>
      </c>
      <c r="K94" s="11">
        <v>730211610</v>
      </c>
      <c r="N94" s="92"/>
      <c r="O94" s="92"/>
    </row>
    <row r="95" spans="1:15" ht="12.75" customHeight="1" x14ac:dyDescent="0.2">
      <c r="A95" s="194" t="s">
        <v>132</v>
      </c>
      <c r="B95" s="195"/>
      <c r="C95" s="195"/>
      <c r="D95" s="195"/>
      <c r="E95" s="195"/>
      <c r="F95" s="195"/>
      <c r="G95" s="195"/>
      <c r="H95" s="196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4" t="s">
        <v>133</v>
      </c>
      <c r="B96" s="195"/>
      <c r="C96" s="195"/>
      <c r="D96" s="195"/>
      <c r="E96" s="195"/>
      <c r="F96" s="195"/>
      <c r="G96" s="195"/>
      <c r="H96" s="196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4" t="s">
        <v>134</v>
      </c>
      <c r="B97" s="195"/>
      <c r="C97" s="195"/>
      <c r="D97" s="195"/>
      <c r="E97" s="195"/>
      <c r="F97" s="195"/>
      <c r="G97" s="195"/>
      <c r="H97" s="196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4" t="s">
        <v>135</v>
      </c>
      <c r="B98" s="195"/>
      <c r="C98" s="195"/>
      <c r="D98" s="195"/>
      <c r="E98" s="195"/>
      <c r="F98" s="195"/>
      <c r="G98" s="195"/>
      <c r="H98" s="196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4" t="s">
        <v>136</v>
      </c>
      <c r="B99" s="195"/>
      <c r="C99" s="195"/>
      <c r="D99" s="195"/>
      <c r="E99" s="195"/>
      <c r="F99" s="195"/>
      <c r="G99" s="195"/>
      <c r="H99" s="196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4" t="s">
        <v>137</v>
      </c>
      <c r="B100" s="195"/>
      <c r="C100" s="195"/>
      <c r="D100" s="195"/>
      <c r="E100" s="195"/>
      <c r="F100" s="195"/>
      <c r="G100" s="195"/>
      <c r="H100" s="196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1" t="s">
        <v>138</v>
      </c>
      <c r="B101" s="192"/>
      <c r="C101" s="192"/>
      <c r="D101" s="192"/>
      <c r="E101" s="192"/>
      <c r="F101" s="192"/>
      <c r="G101" s="192"/>
      <c r="H101" s="193"/>
      <c r="I101" s="4">
        <v>93</v>
      </c>
      <c r="J101" s="10">
        <f>SUM(J102:J113)</f>
        <v>641787764</v>
      </c>
      <c r="K101" s="10">
        <f>SUM(K102:K113)</f>
        <v>471458828</v>
      </c>
      <c r="N101" s="92"/>
      <c r="O101" s="92"/>
    </row>
    <row r="102" spans="1:15" ht="12.75" customHeight="1" x14ac:dyDescent="0.2">
      <c r="A102" s="194" t="s">
        <v>129</v>
      </c>
      <c r="B102" s="195"/>
      <c r="C102" s="195"/>
      <c r="D102" s="195"/>
      <c r="E102" s="195"/>
      <c r="F102" s="195"/>
      <c r="G102" s="195"/>
      <c r="H102" s="196"/>
      <c r="I102" s="4">
        <v>94</v>
      </c>
      <c r="J102" s="11">
        <v>44371311</v>
      </c>
      <c r="K102" s="11">
        <v>47677888</v>
      </c>
      <c r="N102" s="92"/>
      <c r="O102" s="92"/>
    </row>
    <row r="103" spans="1:15" ht="12.75" customHeight="1" x14ac:dyDescent="0.2">
      <c r="A103" s="194" t="s">
        <v>130</v>
      </c>
      <c r="B103" s="195"/>
      <c r="C103" s="195"/>
      <c r="D103" s="195"/>
      <c r="E103" s="195"/>
      <c r="F103" s="195"/>
      <c r="G103" s="195"/>
      <c r="H103" s="196"/>
      <c r="I103" s="4">
        <v>95</v>
      </c>
      <c r="J103" s="11">
        <v>0</v>
      </c>
      <c r="K103" s="11">
        <v>1029465</v>
      </c>
      <c r="N103" s="92"/>
      <c r="O103" s="92"/>
    </row>
    <row r="104" spans="1:15" ht="12.75" customHeight="1" x14ac:dyDescent="0.2">
      <c r="A104" s="194" t="s">
        <v>131</v>
      </c>
      <c r="B104" s="195"/>
      <c r="C104" s="195"/>
      <c r="D104" s="195"/>
      <c r="E104" s="195"/>
      <c r="F104" s="195"/>
      <c r="G104" s="195"/>
      <c r="H104" s="196"/>
      <c r="I104" s="4">
        <v>96</v>
      </c>
      <c r="J104" s="11">
        <v>336081529</v>
      </c>
      <c r="K104" s="11">
        <v>177821312</v>
      </c>
      <c r="N104" s="92"/>
      <c r="O104" s="92"/>
    </row>
    <row r="105" spans="1:15" ht="12.75" customHeight="1" x14ac:dyDescent="0.2">
      <c r="A105" s="194" t="s">
        <v>132</v>
      </c>
      <c r="B105" s="195"/>
      <c r="C105" s="195"/>
      <c r="D105" s="195"/>
      <c r="E105" s="195"/>
      <c r="F105" s="195"/>
      <c r="G105" s="195"/>
      <c r="H105" s="196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194" t="s">
        <v>133</v>
      </c>
      <c r="B106" s="195"/>
      <c r="C106" s="195"/>
      <c r="D106" s="195"/>
      <c r="E106" s="195"/>
      <c r="F106" s="195"/>
      <c r="G106" s="195"/>
      <c r="H106" s="196"/>
      <c r="I106" s="4">
        <v>98</v>
      </c>
      <c r="J106" s="11">
        <v>225461258</v>
      </c>
      <c r="K106" s="11">
        <v>185814781</v>
      </c>
      <c r="N106" s="92"/>
      <c r="O106" s="92"/>
    </row>
    <row r="107" spans="1:15" ht="12.75" customHeight="1" x14ac:dyDescent="0.2">
      <c r="A107" s="194" t="s">
        <v>134</v>
      </c>
      <c r="B107" s="195"/>
      <c r="C107" s="195"/>
      <c r="D107" s="195"/>
      <c r="E107" s="195"/>
      <c r="F107" s="195"/>
      <c r="G107" s="195"/>
      <c r="H107" s="196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4" t="s">
        <v>135</v>
      </c>
      <c r="B108" s="195"/>
      <c r="C108" s="195"/>
      <c r="D108" s="195"/>
      <c r="E108" s="195"/>
      <c r="F108" s="195"/>
      <c r="G108" s="195"/>
      <c r="H108" s="196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4" t="s">
        <v>139</v>
      </c>
      <c r="B109" s="195"/>
      <c r="C109" s="195"/>
      <c r="D109" s="195"/>
      <c r="E109" s="195"/>
      <c r="F109" s="195"/>
      <c r="G109" s="195"/>
      <c r="H109" s="196"/>
      <c r="I109" s="4">
        <v>101</v>
      </c>
      <c r="J109" s="11">
        <v>29095432</v>
      </c>
      <c r="K109" s="11">
        <v>29451438</v>
      </c>
      <c r="N109" s="92"/>
      <c r="O109" s="92"/>
    </row>
    <row r="110" spans="1:15" ht="12.75" customHeight="1" x14ac:dyDescent="0.2">
      <c r="A110" s="194" t="s">
        <v>140</v>
      </c>
      <c r="B110" s="195"/>
      <c r="C110" s="195"/>
      <c r="D110" s="195"/>
      <c r="E110" s="195"/>
      <c r="F110" s="195"/>
      <c r="G110" s="195"/>
      <c r="H110" s="196"/>
      <c r="I110" s="4">
        <v>102</v>
      </c>
      <c r="J110" s="96">
        <v>2260614</v>
      </c>
      <c r="K110" s="11">
        <v>22407079</v>
      </c>
      <c r="N110" s="92"/>
      <c r="O110" s="92"/>
    </row>
    <row r="111" spans="1:15" ht="12.75" customHeight="1" x14ac:dyDescent="0.2">
      <c r="A111" s="194" t="s">
        <v>141</v>
      </c>
      <c r="B111" s="195"/>
      <c r="C111" s="195"/>
      <c r="D111" s="195"/>
      <c r="E111" s="195"/>
      <c r="F111" s="195"/>
      <c r="G111" s="195"/>
      <c r="H111" s="196"/>
      <c r="I111" s="4">
        <v>103</v>
      </c>
      <c r="J111" s="11">
        <v>681138</v>
      </c>
      <c r="K111" s="11">
        <v>679368</v>
      </c>
      <c r="N111" s="92"/>
      <c r="O111" s="92"/>
    </row>
    <row r="112" spans="1:15" ht="12.75" customHeight="1" x14ac:dyDescent="0.2">
      <c r="A112" s="194" t="s">
        <v>142</v>
      </c>
      <c r="B112" s="195"/>
      <c r="C112" s="195"/>
      <c r="D112" s="195"/>
      <c r="E112" s="195"/>
      <c r="F112" s="195"/>
      <c r="G112" s="195"/>
      <c r="H112" s="196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4" t="s">
        <v>143</v>
      </c>
      <c r="B113" s="195"/>
      <c r="C113" s="195"/>
      <c r="D113" s="195"/>
      <c r="E113" s="195"/>
      <c r="F113" s="195"/>
      <c r="G113" s="195"/>
      <c r="H113" s="196"/>
      <c r="I113" s="4">
        <v>105</v>
      </c>
      <c r="J113" s="11">
        <v>2948642</v>
      </c>
      <c r="K113" s="11">
        <v>6577497</v>
      </c>
      <c r="N113" s="92"/>
      <c r="O113" s="92"/>
    </row>
    <row r="114" spans="1:15" ht="12.75" customHeight="1" x14ac:dyDescent="0.2">
      <c r="A114" s="191" t="s">
        <v>144</v>
      </c>
      <c r="B114" s="192"/>
      <c r="C114" s="192"/>
      <c r="D114" s="192"/>
      <c r="E114" s="192"/>
      <c r="F114" s="192"/>
      <c r="G114" s="192"/>
      <c r="H114" s="193"/>
      <c r="I114" s="4">
        <v>106</v>
      </c>
      <c r="J114" s="11">
        <v>58256950</v>
      </c>
      <c r="K114" s="11">
        <v>57335249</v>
      </c>
      <c r="N114" s="92"/>
      <c r="O114" s="92"/>
    </row>
    <row r="115" spans="1:15" ht="12.75" customHeight="1" x14ac:dyDescent="0.2">
      <c r="A115" s="191" t="s">
        <v>145</v>
      </c>
      <c r="B115" s="192"/>
      <c r="C115" s="192"/>
      <c r="D115" s="192"/>
      <c r="E115" s="192"/>
      <c r="F115" s="192"/>
      <c r="G115" s="192"/>
      <c r="H115" s="193"/>
      <c r="I115" s="4">
        <v>107</v>
      </c>
      <c r="J115" s="10">
        <f>J70+J87+J91+J101+J114</f>
        <v>2399261780</v>
      </c>
      <c r="K115" s="10">
        <f>K70+K87+K91+K101+K114</f>
        <v>2496715911</v>
      </c>
      <c r="N115" s="92"/>
      <c r="O115" s="92"/>
    </row>
    <row r="116" spans="1:15" ht="12.75" customHeight="1" x14ac:dyDescent="0.2">
      <c r="A116" s="220" t="s">
        <v>146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2">
        <v>593358567</v>
      </c>
      <c r="K116" s="12">
        <v>614442643</v>
      </c>
      <c r="N116" s="92"/>
      <c r="O116" s="92"/>
    </row>
    <row r="117" spans="1:15" ht="12.75" customHeight="1" x14ac:dyDescent="0.2">
      <c r="A117" s="212" t="s">
        <v>147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  <c r="N117" s="92"/>
      <c r="O117" s="92"/>
    </row>
    <row r="118" spans="1:15" ht="12.75" customHeight="1" x14ac:dyDescent="0.2">
      <c r="A118" s="188" t="s">
        <v>148</v>
      </c>
      <c r="B118" s="189"/>
      <c r="C118" s="189"/>
      <c r="D118" s="189"/>
      <c r="E118" s="189"/>
      <c r="F118" s="189"/>
      <c r="G118" s="189"/>
      <c r="H118" s="189"/>
      <c r="I118" s="226"/>
      <c r="J118" s="226"/>
      <c r="K118" s="227"/>
      <c r="N118" s="92"/>
      <c r="O118" s="92"/>
    </row>
    <row r="119" spans="1:15" ht="12.75" customHeight="1" x14ac:dyDescent="0.2">
      <c r="A119" s="194" t="s">
        <v>149</v>
      </c>
      <c r="B119" s="195"/>
      <c r="C119" s="195"/>
      <c r="D119" s="195"/>
      <c r="E119" s="195"/>
      <c r="F119" s="195"/>
      <c r="G119" s="195"/>
      <c r="H119" s="196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8" t="s">
        <v>150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5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D4" zoomScale="110" zoomScaleNormal="110" zoomScaleSheetLayoutView="110" workbookViewId="0">
      <selection activeCell="L27" sqref="L27:M27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7" t="s">
        <v>290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21" ht="12.75" customHeight="1" x14ac:dyDescent="0.2">
      <c r="A2" s="198" t="s">
        <v>305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1" t="s">
        <v>295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21" ht="36.75" thickBot="1" x14ac:dyDescent="0.25">
      <c r="A5" s="234" t="s">
        <v>43</v>
      </c>
      <c r="B5" s="234"/>
      <c r="C5" s="234"/>
      <c r="D5" s="234"/>
      <c r="E5" s="234"/>
      <c r="F5" s="234"/>
      <c r="G5" s="234"/>
      <c r="H5" s="234"/>
      <c r="I5" s="116" t="s">
        <v>44</v>
      </c>
      <c r="J5" s="235" t="s">
        <v>286</v>
      </c>
      <c r="K5" s="236"/>
      <c r="L5" s="235" t="s">
        <v>152</v>
      </c>
      <c r="M5" s="236"/>
    </row>
    <row r="6" spans="1:21" ht="13.5" thickBot="1" x14ac:dyDescent="0.25">
      <c r="A6" s="237"/>
      <c r="B6" s="238"/>
      <c r="C6" s="238"/>
      <c r="D6" s="238"/>
      <c r="E6" s="238"/>
      <c r="F6" s="238"/>
      <c r="G6" s="238"/>
      <c r="H6" s="239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5">
        <v>1</v>
      </c>
      <c r="B7" s="205"/>
      <c r="C7" s="205"/>
      <c r="D7" s="205"/>
      <c r="E7" s="205"/>
      <c r="F7" s="205"/>
      <c r="G7" s="205"/>
      <c r="H7" s="205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8" t="s">
        <v>153</v>
      </c>
      <c r="B8" s="189"/>
      <c r="C8" s="189"/>
      <c r="D8" s="189"/>
      <c r="E8" s="189"/>
      <c r="F8" s="189"/>
      <c r="G8" s="189"/>
      <c r="H8" s="190"/>
      <c r="I8" s="6">
        <v>111</v>
      </c>
      <c r="J8" s="14">
        <f>SUM(J9:J10)</f>
        <v>1424913126</v>
      </c>
      <c r="K8" s="14">
        <f>SUM(K9:K10)</f>
        <v>522359381</v>
      </c>
      <c r="L8" s="14">
        <f>SUM(L9:L10)</f>
        <v>1344507434</v>
      </c>
      <c r="M8" s="14">
        <f>SUM(M9:M10)</f>
        <v>486488021</v>
      </c>
      <c r="N8" s="92"/>
      <c r="R8" s="83"/>
      <c r="S8" s="83"/>
      <c r="T8" s="83"/>
      <c r="U8" s="83"/>
    </row>
    <row r="9" spans="1:21" x14ac:dyDescent="0.2">
      <c r="A9" s="191" t="s">
        <v>154</v>
      </c>
      <c r="B9" s="192"/>
      <c r="C9" s="192"/>
      <c r="D9" s="192"/>
      <c r="E9" s="192"/>
      <c r="F9" s="192"/>
      <c r="G9" s="192"/>
      <c r="H9" s="193"/>
      <c r="I9" s="4">
        <v>112</v>
      </c>
      <c r="J9" s="11">
        <v>1402390624</v>
      </c>
      <c r="K9" s="11">
        <v>513891777</v>
      </c>
      <c r="L9" s="11">
        <v>1306733341</v>
      </c>
      <c r="M9" s="11">
        <v>474327530</v>
      </c>
      <c r="N9" s="92"/>
      <c r="R9" s="83"/>
      <c r="S9" s="83"/>
      <c r="T9" s="83"/>
      <c r="U9" s="83"/>
    </row>
    <row r="10" spans="1:21" x14ac:dyDescent="0.2">
      <c r="A10" s="191" t="s">
        <v>155</v>
      </c>
      <c r="B10" s="192"/>
      <c r="C10" s="192"/>
      <c r="D10" s="192"/>
      <c r="E10" s="192"/>
      <c r="F10" s="192"/>
      <c r="G10" s="192"/>
      <c r="H10" s="193"/>
      <c r="I10" s="4">
        <v>113</v>
      </c>
      <c r="J10" s="11">
        <v>22522502</v>
      </c>
      <c r="K10" s="11">
        <v>8467604</v>
      </c>
      <c r="L10" s="11">
        <v>37774093</v>
      </c>
      <c r="M10" s="11">
        <v>12160491</v>
      </c>
      <c r="N10" s="92"/>
      <c r="R10" s="83"/>
      <c r="S10" s="83"/>
      <c r="T10" s="83"/>
      <c r="U10" s="83"/>
    </row>
    <row r="11" spans="1:21" x14ac:dyDescent="0.2">
      <c r="A11" s="191" t="s">
        <v>156</v>
      </c>
      <c r="B11" s="192"/>
      <c r="C11" s="192"/>
      <c r="D11" s="192"/>
      <c r="E11" s="192"/>
      <c r="F11" s="192"/>
      <c r="G11" s="192"/>
      <c r="H11" s="193"/>
      <c r="I11" s="4">
        <v>114</v>
      </c>
      <c r="J11" s="10">
        <f>J12+J13+J17+J21+J22+J23+J26+J27</f>
        <v>1345676751</v>
      </c>
      <c r="K11" s="10">
        <f>K12+K13+K17+K21+K22+K23+K26+K27</f>
        <v>462410841</v>
      </c>
      <c r="L11" s="10">
        <f>L12+L13+L17+L21+L22+L23+L26+L27</f>
        <v>1236055994</v>
      </c>
      <c r="M11" s="10">
        <f>M12+M13+M17+M21+M22+M23+M26+M27</f>
        <v>430143830</v>
      </c>
      <c r="N11" s="92"/>
      <c r="R11" s="83"/>
      <c r="S11" s="83"/>
      <c r="T11" s="83"/>
      <c r="U11" s="83"/>
    </row>
    <row r="12" spans="1:21" x14ac:dyDescent="0.2">
      <c r="A12" s="191" t="s">
        <v>285</v>
      </c>
      <c r="B12" s="192"/>
      <c r="C12" s="192"/>
      <c r="D12" s="192"/>
      <c r="E12" s="192"/>
      <c r="F12" s="192"/>
      <c r="G12" s="192"/>
      <c r="H12" s="193"/>
      <c r="I12" s="4">
        <v>115</v>
      </c>
      <c r="J12" s="11">
        <v>-19298694</v>
      </c>
      <c r="K12" s="11">
        <v>-29380611</v>
      </c>
      <c r="L12" s="11">
        <v>-24619650</v>
      </c>
      <c r="M12" s="96">
        <v>-15724413</v>
      </c>
      <c r="N12" s="92"/>
      <c r="P12" s="92"/>
      <c r="R12" s="83"/>
      <c r="S12" s="83"/>
      <c r="T12" s="83"/>
      <c r="U12" s="83"/>
    </row>
    <row r="13" spans="1:21" x14ac:dyDescent="0.2">
      <c r="A13" s="191" t="s">
        <v>157</v>
      </c>
      <c r="B13" s="192"/>
      <c r="C13" s="192"/>
      <c r="D13" s="192"/>
      <c r="E13" s="192"/>
      <c r="F13" s="192"/>
      <c r="G13" s="192"/>
      <c r="H13" s="193"/>
      <c r="I13" s="4">
        <v>116</v>
      </c>
      <c r="J13" s="10">
        <f>SUM(J14:J16)</f>
        <v>913829805</v>
      </c>
      <c r="K13" s="10">
        <f>SUM(K14:K16)</f>
        <v>348758323</v>
      </c>
      <c r="L13" s="10">
        <f>SUM(L14:L16)</f>
        <v>839235063</v>
      </c>
      <c r="M13" s="10">
        <f>SUM(M14:M16)</f>
        <v>306364223</v>
      </c>
      <c r="N13" s="92"/>
      <c r="R13" s="83"/>
      <c r="S13" s="83"/>
      <c r="T13" s="83"/>
      <c r="U13" s="83"/>
    </row>
    <row r="14" spans="1:21" x14ac:dyDescent="0.2">
      <c r="A14" s="194" t="s">
        <v>158</v>
      </c>
      <c r="B14" s="195"/>
      <c r="C14" s="195"/>
      <c r="D14" s="195"/>
      <c r="E14" s="195"/>
      <c r="F14" s="195"/>
      <c r="G14" s="195"/>
      <c r="H14" s="196"/>
      <c r="I14" s="4">
        <v>117</v>
      </c>
      <c r="J14" s="11">
        <v>503277033</v>
      </c>
      <c r="K14" s="11">
        <v>191970397</v>
      </c>
      <c r="L14" s="11">
        <v>465798828</v>
      </c>
      <c r="M14" s="11">
        <v>172545668</v>
      </c>
      <c r="N14" s="92"/>
      <c r="R14" s="83"/>
      <c r="S14" s="83"/>
      <c r="T14" s="83"/>
      <c r="U14" s="83"/>
    </row>
    <row r="15" spans="1:21" x14ac:dyDescent="0.2">
      <c r="A15" s="194" t="s">
        <v>159</v>
      </c>
      <c r="B15" s="195"/>
      <c r="C15" s="195"/>
      <c r="D15" s="195"/>
      <c r="E15" s="195"/>
      <c r="F15" s="195"/>
      <c r="G15" s="195"/>
      <c r="H15" s="196"/>
      <c r="I15" s="4">
        <v>118</v>
      </c>
      <c r="J15" s="11">
        <v>249835812</v>
      </c>
      <c r="K15" s="11">
        <v>99171365</v>
      </c>
      <c r="L15" s="11">
        <v>208835481</v>
      </c>
      <c r="M15" s="11">
        <v>71485105</v>
      </c>
      <c r="N15" s="92"/>
      <c r="R15" s="83"/>
      <c r="S15" s="83"/>
      <c r="T15" s="83"/>
      <c r="U15" s="83"/>
    </row>
    <row r="16" spans="1:21" x14ac:dyDescent="0.2">
      <c r="A16" s="194" t="s">
        <v>160</v>
      </c>
      <c r="B16" s="195"/>
      <c r="C16" s="195"/>
      <c r="D16" s="195"/>
      <c r="E16" s="195"/>
      <c r="F16" s="195"/>
      <c r="G16" s="195"/>
      <c r="H16" s="196"/>
      <c r="I16" s="4">
        <v>119</v>
      </c>
      <c r="J16" s="11">
        <v>160716960</v>
      </c>
      <c r="K16" s="11">
        <v>57616561</v>
      </c>
      <c r="L16" s="11">
        <v>164600754</v>
      </c>
      <c r="M16" s="11">
        <v>62333450</v>
      </c>
      <c r="N16" s="92"/>
      <c r="R16" s="83"/>
      <c r="S16" s="83"/>
      <c r="T16" s="83"/>
      <c r="U16" s="83"/>
    </row>
    <row r="17" spans="1:21" x14ac:dyDescent="0.2">
      <c r="A17" s="191" t="s">
        <v>161</v>
      </c>
      <c r="B17" s="192"/>
      <c r="C17" s="192"/>
      <c r="D17" s="192"/>
      <c r="E17" s="192"/>
      <c r="F17" s="192"/>
      <c r="G17" s="192"/>
      <c r="H17" s="193"/>
      <c r="I17" s="4">
        <v>120</v>
      </c>
      <c r="J17" s="10">
        <f>SUM(J18:J20)</f>
        <v>266466173</v>
      </c>
      <c r="K17" s="10">
        <f>SUM(K18:K20)</f>
        <v>89167496</v>
      </c>
      <c r="L17" s="10">
        <f>SUM(L18:L20)</f>
        <v>249217855</v>
      </c>
      <c r="M17" s="10">
        <f>SUM(M18:M20)</f>
        <v>82332428</v>
      </c>
      <c r="N17" s="92"/>
      <c r="P17" s="92"/>
      <c r="R17" s="83"/>
      <c r="S17" s="83"/>
      <c r="T17" s="83"/>
      <c r="U17" s="83"/>
    </row>
    <row r="18" spans="1:21" x14ac:dyDescent="0.2">
      <c r="A18" s="194" t="s">
        <v>162</v>
      </c>
      <c r="B18" s="195"/>
      <c r="C18" s="195"/>
      <c r="D18" s="195"/>
      <c r="E18" s="195"/>
      <c r="F18" s="195"/>
      <c r="G18" s="195"/>
      <c r="H18" s="196"/>
      <c r="I18" s="4">
        <v>121</v>
      </c>
      <c r="J18" s="11">
        <v>164646259</v>
      </c>
      <c r="K18" s="11">
        <v>54908443</v>
      </c>
      <c r="L18" s="11">
        <v>148653075</v>
      </c>
      <c r="M18" s="11">
        <v>48926050</v>
      </c>
      <c r="N18" s="92"/>
      <c r="R18" s="83"/>
      <c r="S18" s="83"/>
      <c r="T18" s="83"/>
      <c r="U18" s="83"/>
    </row>
    <row r="19" spans="1:21" x14ac:dyDescent="0.2">
      <c r="A19" s="194" t="s">
        <v>163</v>
      </c>
      <c r="B19" s="195"/>
      <c r="C19" s="195"/>
      <c r="D19" s="195"/>
      <c r="E19" s="195"/>
      <c r="F19" s="195"/>
      <c r="G19" s="195"/>
      <c r="H19" s="196"/>
      <c r="I19" s="4">
        <v>122</v>
      </c>
      <c r="J19" s="11">
        <v>65753929</v>
      </c>
      <c r="K19" s="11">
        <v>22285205</v>
      </c>
      <c r="L19" s="11">
        <v>64172526</v>
      </c>
      <c r="M19" s="11">
        <v>20946774</v>
      </c>
      <c r="N19" s="92"/>
      <c r="R19" s="83"/>
      <c r="S19" s="83"/>
      <c r="T19" s="83"/>
      <c r="U19" s="83"/>
    </row>
    <row r="20" spans="1:21" x14ac:dyDescent="0.2">
      <c r="A20" s="194" t="s">
        <v>164</v>
      </c>
      <c r="B20" s="195"/>
      <c r="C20" s="195"/>
      <c r="D20" s="195"/>
      <c r="E20" s="195"/>
      <c r="F20" s="195"/>
      <c r="G20" s="195"/>
      <c r="H20" s="196"/>
      <c r="I20" s="4">
        <v>123</v>
      </c>
      <c r="J20" s="11">
        <v>36065985</v>
      </c>
      <c r="K20" s="11">
        <v>11973848</v>
      </c>
      <c r="L20" s="11">
        <v>36392254</v>
      </c>
      <c r="M20" s="11">
        <v>12459604</v>
      </c>
      <c r="N20" s="92"/>
      <c r="R20" s="83"/>
      <c r="S20" s="83"/>
      <c r="T20" s="83"/>
      <c r="U20" s="83"/>
    </row>
    <row r="21" spans="1:21" x14ac:dyDescent="0.2">
      <c r="A21" s="191" t="s">
        <v>165</v>
      </c>
      <c r="B21" s="192"/>
      <c r="C21" s="192"/>
      <c r="D21" s="192"/>
      <c r="E21" s="192"/>
      <c r="F21" s="192"/>
      <c r="G21" s="192"/>
      <c r="H21" s="193"/>
      <c r="I21" s="4">
        <v>124</v>
      </c>
      <c r="J21" s="11">
        <v>64301546</v>
      </c>
      <c r="K21" s="11">
        <v>21487491</v>
      </c>
      <c r="L21" s="11">
        <v>55664132</v>
      </c>
      <c r="M21" s="11">
        <v>20515161</v>
      </c>
      <c r="N21" s="92"/>
      <c r="R21" s="83"/>
      <c r="S21" s="83"/>
      <c r="T21" s="83"/>
      <c r="U21" s="83"/>
    </row>
    <row r="22" spans="1:21" x14ac:dyDescent="0.2">
      <c r="A22" s="191" t="s">
        <v>166</v>
      </c>
      <c r="B22" s="192"/>
      <c r="C22" s="192"/>
      <c r="D22" s="192"/>
      <c r="E22" s="192"/>
      <c r="F22" s="192"/>
      <c r="G22" s="192"/>
      <c r="H22" s="193"/>
      <c r="I22" s="4">
        <v>125</v>
      </c>
      <c r="J22" s="11">
        <v>82474507</v>
      </c>
      <c r="K22" s="11">
        <v>21005340</v>
      </c>
      <c r="L22" s="11">
        <v>94039870</v>
      </c>
      <c r="M22" s="11">
        <v>26153354</v>
      </c>
      <c r="N22" s="92"/>
      <c r="R22" s="83"/>
      <c r="S22" s="83"/>
      <c r="T22" s="83"/>
      <c r="U22" s="83"/>
    </row>
    <row r="23" spans="1:21" x14ac:dyDescent="0.2">
      <c r="A23" s="191" t="s">
        <v>167</v>
      </c>
      <c r="B23" s="192"/>
      <c r="C23" s="192"/>
      <c r="D23" s="192"/>
      <c r="E23" s="192"/>
      <c r="F23" s="192"/>
      <c r="G23" s="192"/>
      <c r="H23" s="193"/>
      <c r="I23" s="4">
        <v>126</v>
      </c>
      <c r="J23" s="10">
        <f>SUM(J24:J25)</f>
        <v>19731178</v>
      </c>
      <c r="K23" s="10">
        <f>SUM(K24:K25)</f>
        <v>9695082</v>
      </c>
      <c r="L23" s="10">
        <f>SUM(L24:L25)</f>
        <v>-2108312</v>
      </c>
      <c r="M23" s="10">
        <f>SUM(M24:M25)</f>
        <v>3880750</v>
      </c>
      <c r="N23" s="92"/>
      <c r="R23" s="83"/>
      <c r="S23" s="83"/>
      <c r="T23" s="83"/>
      <c r="U23" s="83"/>
    </row>
    <row r="24" spans="1:21" x14ac:dyDescent="0.2">
      <c r="A24" s="194" t="s">
        <v>168</v>
      </c>
      <c r="B24" s="195"/>
      <c r="C24" s="195"/>
      <c r="D24" s="195"/>
      <c r="E24" s="195"/>
      <c r="F24" s="195"/>
      <c r="G24" s="195"/>
      <c r="H24" s="196"/>
      <c r="I24" s="4">
        <v>127</v>
      </c>
      <c r="J24" s="11">
        <v>0</v>
      </c>
      <c r="K24" s="11">
        <v>0</v>
      </c>
      <c r="L24" s="11">
        <v>-7479</v>
      </c>
      <c r="M24" s="11">
        <v>-7479</v>
      </c>
      <c r="N24" s="92"/>
      <c r="R24" s="83"/>
      <c r="S24" s="83"/>
      <c r="T24" s="83"/>
      <c r="U24" s="83"/>
    </row>
    <row r="25" spans="1:21" x14ac:dyDescent="0.2">
      <c r="A25" s="194" t="s">
        <v>169</v>
      </c>
      <c r="B25" s="195"/>
      <c r="C25" s="195"/>
      <c r="D25" s="195"/>
      <c r="E25" s="195"/>
      <c r="F25" s="195"/>
      <c r="G25" s="195"/>
      <c r="H25" s="196"/>
      <c r="I25" s="4">
        <v>128</v>
      </c>
      <c r="J25" s="11">
        <v>19731178</v>
      </c>
      <c r="K25" s="11">
        <v>9695082</v>
      </c>
      <c r="L25" s="11">
        <v>-2100833</v>
      </c>
      <c r="M25" s="11">
        <v>3888229</v>
      </c>
      <c r="N25" s="92"/>
      <c r="P25" s="92"/>
      <c r="R25" s="83"/>
      <c r="S25" s="83"/>
      <c r="T25" s="83"/>
      <c r="U25" s="83"/>
    </row>
    <row r="26" spans="1:21" x14ac:dyDescent="0.2">
      <c r="A26" s="191" t="s">
        <v>170</v>
      </c>
      <c r="B26" s="192"/>
      <c r="C26" s="192"/>
      <c r="D26" s="192"/>
      <c r="E26" s="192"/>
      <c r="F26" s="192"/>
      <c r="G26" s="192"/>
      <c r="H26" s="193"/>
      <c r="I26" s="4">
        <v>129</v>
      </c>
      <c r="J26" s="11">
        <v>754123</v>
      </c>
      <c r="K26" s="11">
        <v>-900341</v>
      </c>
      <c r="L26" s="11">
        <v>0</v>
      </c>
      <c r="M26" s="126">
        <v>-335692</v>
      </c>
      <c r="N26" s="92"/>
      <c r="P26" s="92"/>
      <c r="R26" s="83"/>
      <c r="S26" s="83"/>
      <c r="T26" s="83"/>
      <c r="U26" s="83"/>
    </row>
    <row r="27" spans="1:21" x14ac:dyDescent="0.2">
      <c r="A27" s="191" t="s">
        <v>171</v>
      </c>
      <c r="B27" s="192"/>
      <c r="C27" s="192"/>
      <c r="D27" s="192"/>
      <c r="E27" s="192"/>
      <c r="F27" s="192"/>
      <c r="G27" s="192"/>
      <c r="H27" s="193"/>
      <c r="I27" s="4">
        <v>130</v>
      </c>
      <c r="J27" s="11">
        <v>17418113</v>
      </c>
      <c r="K27" s="11">
        <v>2578061</v>
      </c>
      <c r="L27" s="11">
        <v>24627036</v>
      </c>
      <c r="M27" s="11">
        <v>6958019</v>
      </c>
      <c r="N27" s="92"/>
      <c r="R27" s="83"/>
      <c r="S27" s="83"/>
      <c r="T27" s="83"/>
      <c r="U27" s="83"/>
    </row>
    <row r="28" spans="1:21" x14ac:dyDescent="0.2">
      <c r="A28" s="191" t="s">
        <v>172</v>
      </c>
      <c r="B28" s="192"/>
      <c r="C28" s="192"/>
      <c r="D28" s="192"/>
      <c r="E28" s="192"/>
      <c r="F28" s="192"/>
      <c r="G28" s="192"/>
      <c r="H28" s="193"/>
      <c r="I28" s="4">
        <v>131</v>
      </c>
      <c r="J28" s="10">
        <f>SUM(J29:J33)</f>
        <v>24212620</v>
      </c>
      <c r="K28" s="10">
        <f>SUM(K29:K33)</f>
        <v>-4071308</v>
      </c>
      <c r="L28" s="10">
        <f>SUM(L29:L33)</f>
        <v>37162434</v>
      </c>
      <c r="M28" s="10">
        <f>SUM(M29:M33)</f>
        <v>20941300</v>
      </c>
      <c r="N28" s="92"/>
      <c r="P28" s="92"/>
      <c r="R28" s="83"/>
      <c r="S28" s="83"/>
      <c r="T28" s="83"/>
      <c r="U28" s="83"/>
    </row>
    <row r="29" spans="1:21" x14ac:dyDescent="0.2">
      <c r="A29" s="191" t="s">
        <v>287</v>
      </c>
      <c r="B29" s="192"/>
      <c r="C29" s="192"/>
      <c r="D29" s="192"/>
      <c r="E29" s="192"/>
      <c r="F29" s="192"/>
      <c r="G29" s="192"/>
      <c r="H29" s="193"/>
      <c r="I29" s="4">
        <v>132</v>
      </c>
      <c r="J29" s="11">
        <v>9659340</v>
      </c>
      <c r="K29" s="11">
        <v>2797687</v>
      </c>
      <c r="L29" s="11">
        <v>7383807</v>
      </c>
      <c r="M29" s="11">
        <v>2925440</v>
      </c>
      <c r="N29" s="92"/>
      <c r="P29" s="92"/>
      <c r="R29" s="83"/>
      <c r="S29" s="83"/>
      <c r="T29" s="83"/>
      <c r="U29" s="83"/>
    </row>
    <row r="30" spans="1:21" x14ac:dyDescent="0.2">
      <c r="A30" s="191" t="s">
        <v>302</v>
      </c>
      <c r="B30" s="192"/>
      <c r="C30" s="192"/>
      <c r="D30" s="192"/>
      <c r="E30" s="192"/>
      <c r="F30" s="192"/>
      <c r="G30" s="192"/>
      <c r="H30" s="193"/>
      <c r="I30" s="4">
        <v>133</v>
      </c>
      <c r="J30" s="11">
        <v>10329775</v>
      </c>
      <c r="K30" s="11">
        <v>-6683832</v>
      </c>
      <c r="L30" s="11">
        <v>29615406</v>
      </c>
      <c r="M30" s="11">
        <v>17959850</v>
      </c>
      <c r="N30" s="92"/>
      <c r="P30" s="92"/>
      <c r="R30" s="83"/>
      <c r="S30" s="83"/>
      <c r="T30" s="83"/>
      <c r="U30" s="83"/>
    </row>
    <row r="31" spans="1:21" x14ac:dyDescent="0.2">
      <c r="A31" s="191" t="s">
        <v>173</v>
      </c>
      <c r="B31" s="192"/>
      <c r="C31" s="192"/>
      <c r="D31" s="192"/>
      <c r="E31" s="192"/>
      <c r="F31" s="192"/>
      <c r="G31" s="192"/>
      <c r="H31" s="193"/>
      <c r="I31" s="4">
        <v>134</v>
      </c>
      <c r="J31" s="11"/>
      <c r="K31" s="11"/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1" t="s">
        <v>174</v>
      </c>
      <c r="B32" s="192"/>
      <c r="C32" s="192"/>
      <c r="D32" s="192"/>
      <c r="E32" s="192"/>
      <c r="F32" s="192"/>
      <c r="G32" s="192"/>
      <c r="H32" s="193"/>
      <c r="I32" s="4">
        <v>135</v>
      </c>
      <c r="J32" s="11">
        <v>4223505</v>
      </c>
      <c r="K32" s="11">
        <v>-185163</v>
      </c>
      <c r="L32" s="11">
        <v>163221</v>
      </c>
      <c r="M32" s="127">
        <v>56010</v>
      </c>
      <c r="N32" s="92"/>
      <c r="P32" s="92"/>
      <c r="R32" s="83"/>
      <c r="S32" s="83"/>
      <c r="T32" s="83"/>
      <c r="U32" s="83"/>
    </row>
    <row r="33" spans="1:21" x14ac:dyDescent="0.2">
      <c r="A33" s="191" t="s">
        <v>175</v>
      </c>
      <c r="B33" s="192"/>
      <c r="C33" s="192"/>
      <c r="D33" s="192"/>
      <c r="E33" s="192"/>
      <c r="F33" s="192"/>
      <c r="G33" s="192"/>
      <c r="H33" s="193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1" t="s">
        <v>176</v>
      </c>
      <c r="B34" s="192"/>
      <c r="C34" s="192"/>
      <c r="D34" s="192"/>
      <c r="E34" s="192"/>
      <c r="F34" s="192"/>
      <c r="G34" s="192"/>
      <c r="H34" s="193"/>
      <c r="I34" s="4">
        <v>137</v>
      </c>
      <c r="J34" s="10">
        <f>SUM(J35:J38)</f>
        <v>69290734</v>
      </c>
      <c r="K34" s="10">
        <f>SUM(K35:K38)</f>
        <v>29293722</v>
      </c>
      <c r="L34" s="10">
        <f>SUM(L35:L38)</f>
        <v>56682538</v>
      </c>
      <c r="M34" s="10">
        <f>SUM(M35:M38)</f>
        <v>29263632</v>
      </c>
      <c r="N34" s="92"/>
      <c r="R34" s="83"/>
      <c r="S34" s="83"/>
      <c r="T34" s="83"/>
      <c r="U34" s="83"/>
    </row>
    <row r="35" spans="1:21" x14ac:dyDescent="0.2">
      <c r="A35" s="191" t="s">
        <v>306</v>
      </c>
      <c r="B35" s="192"/>
      <c r="C35" s="192"/>
      <c r="D35" s="192"/>
      <c r="E35" s="192"/>
      <c r="F35" s="192"/>
      <c r="G35" s="192"/>
      <c r="H35" s="193"/>
      <c r="I35" s="4">
        <v>138</v>
      </c>
      <c r="J35" s="11">
        <v>22099545</v>
      </c>
      <c r="K35" s="11">
        <v>11383686</v>
      </c>
      <c r="L35" s="11">
        <v>1997216</v>
      </c>
      <c r="M35" s="11">
        <v>-984087</v>
      </c>
      <c r="N35" s="92"/>
      <c r="R35" s="83"/>
      <c r="S35" s="83"/>
      <c r="T35" s="83"/>
      <c r="U35" s="83"/>
    </row>
    <row r="36" spans="1:21" x14ac:dyDescent="0.2">
      <c r="A36" s="191" t="s">
        <v>307</v>
      </c>
      <c r="B36" s="192"/>
      <c r="C36" s="192"/>
      <c r="D36" s="192"/>
      <c r="E36" s="192"/>
      <c r="F36" s="192"/>
      <c r="G36" s="192"/>
      <c r="H36" s="193"/>
      <c r="I36" s="4">
        <v>139</v>
      </c>
      <c r="J36" s="11">
        <v>47191189</v>
      </c>
      <c r="K36" s="11">
        <v>17910036</v>
      </c>
      <c r="L36" s="11">
        <v>54685322</v>
      </c>
      <c r="M36" s="11">
        <v>30247719</v>
      </c>
      <c r="N36" s="92"/>
      <c r="P36" s="92"/>
      <c r="R36" s="83"/>
      <c r="S36" s="83"/>
      <c r="T36" s="83"/>
      <c r="U36" s="83"/>
    </row>
    <row r="37" spans="1:21" x14ac:dyDescent="0.2">
      <c r="A37" s="191" t="s">
        <v>177</v>
      </c>
      <c r="B37" s="192"/>
      <c r="C37" s="192"/>
      <c r="D37" s="192"/>
      <c r="E37" s="192"/>
      <c r="F37" s="192"/>
      <c r="G37" s="192"/>
      <c r="H37" s="193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1" t="s">
        <v>178</v>
      </c>
      <c r="B38" s="192"/>
      <c r="C38" s="192"/>
      <c r="D38" s="192"/>
      <c r="E38" s="192"/>
      <c r="F38" s="192"/>
      <c r="G38" s="192"/>
      <c r="H38" s="193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1" t="s">
        <v>179</v>
      </c>
      <c r="B39" s="192"/>
      <c r="C39" s="192"/>
      <c r="D39" s="192"/>
      <c r="E39" s="192"/>
      <c r="F39" s="192"/>
      <c r="G39" s="192"/>
      <c r="H39" s="193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1" t="s">
        <v>180</v>
      </c>
      <c r="B40" s="192"/>
      <c r="C40" s="192"/>
      <c r="D40" s="192"/>
      <c r="E40" s="192"/>
      <c r="F40" s="192"/>
      <c r="G40" s="192"/>
      <c r="H40" s="193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1" t="s">
        <v>181</v>
      </c>
      <c r="B41" s="192"/>
      <c r="C41" s="192"/>
      <c r="D41" s="192"/>
      <c r="E41" s="192"/>
      <c r="F41" s="192"/>
      <c r="G41" s="192"/>
      <c r="H41" s="193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1" t="s">
        <v>182</v>
      </c>
      <c r="B42" s="192"/>
      <c r="C42" s="192"/>
      <c r="D42" s="192"/>
      <c r="E42" s="192"/>
      <c r="F42" s="192"/>
      <c r="G42" s="192"/>
      <c r="H42" s="193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1" t="s">
        <v>183</v>
      </c>
      <c r="B43" s="192"/>
      <c r="C43" s="192"/>
      <c r="D43" s="192"/>
      <c r="E43" s="192"/>
      <c r="F43" s="192"/>
      <c r="G43" s="192"/>
      <c r="H43" s="193"/>
      <c r="I43" s="4">
        <v>146</v>
      </c>
      <c r="J43" s="10">
        <f>J8+J28+J39+J41</f>
        <v>1449125746</v>
      </c>
      <c r="K43" s="10">
        <f>K8+K28+K39+K41</f>
        <v>518288073</v>
      </c>
      <c r="L43" s="10">
        <f>L8+L28+L39+L41</f>
        <v>1381669868</v>
      </c>
      <c r="M43" s="10">
        <f>M8+M28+M39+M41</f>
        <v>507429321</v>
      </c>
      <c r="N43" s="92"/>
      <c r="R43" s="83"/>
      <c r="S43" s="83"/>
      <c r="T43" s="83"/>
      <c r="U43" s="83"/>
    </row>
    <row r="44" spans="1:21" x14ac:dyDescent="0.2">
      <c r="A44" s="191" t="s">
        <v>184</v>
      </c>
      <c r="B44" s="192"/>
      <c r="C44" s="192"/>
      <c r="D44" s="192"/>
      <c r="E44" s="192"/>
      <c r="F44" s="192"/>
      <c r="G44" s="192"/>
      <c r="H44" s="193"/>
      <c r="I44" s="4">
        <v>147</v>
      </c>
      <c r="J44" s="10">
        <f>J11+J34+J40+J42</f>
        <v>1414967485</v>
      </c>
      <c r="K44" s="10">
        <f>K11+K34+K40+K42</f>
        <v>491704563</v>
      </c>
      <c r="L44" s="10">
        <f>L11+L34+L40+L42</f>
        <v>1292738532</v>
      </c>
      <c r="M44" s="10">
        <f>M11+M34+M40+M42</f>
        <v>459407462</v>
      </c>
      <c r="N44" s="92"/>
      <c r="R44" s="83"/>
      <c r="S44" s="83"/>
      <c r="T44" s="83"/>
      <c r="U44" s="83"/>
    </row>
    <row r="45" spans="1:21" x14ac:dyDescent="0.2">
      <c r="A45" s="191" t="s">
        <v>185</v>
      </c>
      <c r="B45" s="192"/>
      <c r="C45" s="192"/>
      <c r="D45" s="192"/>
      <c r="E45" s="192"/>
      <c r="F45" s="192"/>
      <c r="G45" s="192"/>
      <c r="H45" s="193"/>
      <c r="I45" s="4">
        <v>148</v>
      </c>
      <c r="J45" s="10">
        <f>J43-J44</f>
        <v>34158261</v>
      </c>
      <c r="K45" s="10">
        <f>K43-K44</f>
        <v>26583510</v>
      </c>
      <c r="L45" s="10">
        <f>L43-L44</f>
        <v>88931336</v>
      </c>
      <c r="M45" s="10">
        <f>M43-M44</f>
        <v>48021859</v>
      </c>
      <c r="N45" s="92"/>
      <c r="R45" s="83"/>
      <c r="S45" s="83"/>
      <c r="T45" s="83"/>
      <c r="U45" s="83"/>
    </row>
    <row r="46" spans="1:21" x14ac:dyDescent="0.2">
      <c r="A46" s="215" t="s">
        <v>186</v>
      </c>
      <c r="B46" s="216"/>
      <c r="C46" s="216"/>
      <c r="D46" s="216"/>
      <c r="E46" s="216"/>
      <c r="F46" s="216"/>
      <c r="G46" s="216"/>
      <c r="H46" s="217"/>
      <c r="I46" s="4">
        <v>149</v>
      </c>
      <c r="J46" s="10">
        <f>IF(J43&gt;J44,J43-J44,0)</f>
        <v>34158261</v>
      </c>
      <c r="K46" s="10">
        <f>IF(K43&gt;K44,K43-K44,0)</f>
        <v>26583510</v>
      </c>
      <c r="L46" s="10">
        <f>IF(L43&gt;L44,L43-L44,0)</f>
        <v>88931336</v>
      </c>
      <c r="M46" s="10">
        <f>IF(M43&gt;M44,M43-M44,0)</f>
        <v>48021859</v>
      </c>
      <c r="N46" s="92"/>
      <c r="R46" s="83"/>
      <c r="S46" s="83"/>
      <c r="T46" s="83"/>
      <c r="U46" s="83"/>
    </row>
    <row r="47" spans="1:21" x14ac:dyDescent="0.2">
      <c r="A47" s="215" t="s">
        <v>187</v>
      </c>
      <c r="B47" s="216"/>
      <c r="C47" s="216"/>
      <c r="D47" s="216"/>
      <c r="E47" s="216"/>
      <c r="F47" s="216"/>
      <c r="G47" s="216"/>
      <c r="H47" s="217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1" t="s">
        <v>188</v>
      </c>
      <c r="B48" s="192"/>
      <c r="C48" s="192"/>
      <c r="D48" s="192"/>
      <c r="E48" s="192"/>
      <c r="F48" s="192"/>
      <c r="G48" s="192"/>
      <c r="H48" s="193"/>
      <c r="I48" s="4">
        <v>151</v>
      </c>
      <c r="J48" s="11">
        <v>0</v>
      </c>
      <c r="K48" s="11">
        <v>0</v>
      </c>
      <c r="L48" s="11">
        <v>17112908</v>
      </c>
      <c r="M48" s="11">
        <v>9714856</v>
      </c>
      <c r="N48" s="92"/>
      <c r="R48" s="83"/>
      <c r="S48" s="83"/>
      <c r="T48" s="83"/>
      <c r="U48" s="83"/>
    </row>
    <row r="49" spans="1:21" x14ac:dyDescent="0.2">
      <c r="A49" s="191" t="s">
        <v>189</v>
      </c>
      <c r="B49" s="192"/>
      <c r="C49" s="192"/>
      <c r="D49" s="192"/>
      <c r="E49" s="192"/>
      <c r="F49" s="192"/>
      <c r="G49" s="192"/>
      <c r="H49" s="193"/>
      <c r="I49" s="4">
        <v>152</v>
      </c>
      <c r="J49" s="10">
        <f>J45-J48</f>
        <v>34158261</v>
      </c>
      <c r="K49" s="10">
        <f>K45-K48</f>
        <v>26583510</v>
      </c>
      <c r="L49" s="10">
        <f>L45-L48</f>
        <v>71818428</v>
      </c>
      <c r="M49" s="10">
        <f>M45-M48</f>
        <v>38307003</v>
      </c>
      <c r="N49" s="92"/>
      <c r="R49" s="83"/>
      <c r="S49" s="83"/>
      <c r="T49" s="83"/>
      <c r="U49" s="83"/>
    </row>
    <row r="50" spans="1:21" x14ac:dyDescent="0.2">
      <c r="A50" s="215" t="s">
        <v>190</v>
      </c>
      <c r="B50" s="216"/>
      <c r="C50" s="216"/>
      <c r="D50" s="216"/>
      <c r="E50" s="216"/>
      <c r="F50" s="216"/>
      <c r="G50" s="216"/>
      <c r="H50" s="217"/>
      <c r="I50" s="4">
        <v>153</v>
      </c>
      <c r="J50" s="10">
        <f>IF(J49&gt;0,J49,0)</f>
        <v>34158261</v>
      </c>
      <c r="K50" s="10">
        <f>IF(K49&gt;0,K49,0)</f>
        <v>26583510</v>
      </c>
      <c r="L50" s="10">
        <f>IF(L49&gt;0,L49,0)</f>
        <v>71818428</v>
      </c>
      <c r="M50" s="10">
        <f>IF(M49&gt;0,M49,0)</f>
        <v>38307003</v>
      </c>
      <c r="N50" s="92"/>
      <c r="R50" s="83"/>
      <c r="S50" s="83"/>
      <c r="T50" s="83"/>
      <c r="U50" s="83"/>
    </row>
    <row r="51" spans="1:21" x14ac:dyDescent="0.2">
      <c r="A51" s="240" t="s">
        <v>191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2" t="s">
        <v>192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43"/>
      <c r="N52" s="92"/>
      <c r="R52" s="83"/>
      <c r="S52" s="83"/>
      <c r="T52" s="83"/>
      <c r="U52" s="83"/>
    </row>
    <row r="53" spans="1:21" ht="12.75" customHeight="1" x14ac:dyDescent="0.2">
      <c r="A53" s="188" t="s">
        <v>193</v>
      </c>
      <c r="B53" s="189"/>
      <c r="C53" s="189"/>
      <c r="D53" s="189"/>
      <c r="E53" s="189"/>
      <c r="F53" s="189"/>
      <c r="G53" s="189"/>
      <c r="H53" s="18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4" t="s">
        <v>194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4" t="s">
        <v>195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2" t="s">
        <v>196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43"/>
      <c r="N56" s="92"/>
      <c r="R56" s="83"/>
      <c r="S56" s="83"/>
      <c r="T56" s="83"/>
      <c r="U56" s="83"/>
    </row>
    <row r="57" spans="1:21" x14ac:dyDescent="0.2">
      <c r="A57" s="188" t="s">
        <v>197</v>
      </c>
      <c r="B57" s="189"/>
      <c r="C57" s="189"/>
      <c r="D57" s="189"/>
      <c r="E57" s="189"/>
      <c r="F57" s="189"/>
      <c r="G57" s="189"/>
      <c r="H57" s="190"/>
      <c r="I57" s="15">
        <v>157</v>
      </c>
      <c r="J57" s="9">
        <f>J49</f>
        <v>34158261</v>
      </c>
      <c r="K57" s="9">
        <f>K49</f>
        <v>26583510</v>
      </c>
      <c r="L57" s="9">
        <f>L49</f>
        <v>71818428</v>
      </c>
      <c r="M57" s="9">
        <f>M49</f>
        <v>38307003</v>
      </c>
      <c r="N57" s="92"/>
      <c r="R57" s="83"/>
      <c r="S57" s="83"/>
      <c r="T57" s="83"/>
      <c r="U57" s="83"/>
    </row>
    <row r="58" spans="1:21" x14ac:dyDescent="0.2">
      <c r="A58" s="191" t="s">
        <v>198</v>
      </c>
      <c r="B58" s="192"/>
      <c r="C58" s="192"/>
      <c r="D58" s="192"/>
      <c r="E58" s="192"/>
      <c r="F58" s="192"/>
      <c r="G58" s="192"/>
      <c r="H58" s="193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1" t="s">
        <v>199</v>
      </c>
      <c r="B59" s="192"/>
      <c r="C59" s="192"/>
      <c r="D59" s="192"/>
      <c r="E59" s="192"/>
      <c r="F59" s="192"/>
      <c r="G59" s="192"/>
      <c r="H59" s="193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1" t="s">
        <v>200</v>
      </c>
      <c r="B60" s="192"/>
      <c r="C60" s="192"/>
      <c r="D60" s="192"/>
      <c r="E60" s="192"/>
      <c r="F60" s="192"/>
      <c r="G60" s="192"/>
      <c r="H60" s="193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1" t="s">
        <v>201</v>
      </c>
      <c r="B61" s="192"/>
      <c r="C61" s="192"/>
      <c r="D61" s="192"/>
      <c r="E61" s="192"/>
      <c r="F61" s="192"/>
      <c r="G61" s="192"/>
      <c r="H61" s="193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1" t="s">
        <v>202</v>
      </c>
      <c r="B62" s="192"/>
      <c r="C62" s="192"/>
      <c r="D62" s="192"/>
      <c r="E62" s="192"/>
      <c r="F62" s="192"/>
      <c r="G62" s="192"/>
      <c r="H62" s="193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1" t="s">
        <v>203</v>
      </c>
      <c r="B63" s="192"/>
      <c r="C63" s="192"/>
      <c r="D63" s="192"/>
      <c r="E63" s="192"/>
      <c r="F63" s="192"/>
      <c r="G63" s="192"/>
      <c r="H63" s="193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1" t="s">
        <v>204</v>
      </c>
      <c r="B64" s="192"/>
      <c r="C64" s="192"/>
      <c r="D64" s="192"/>
      <c r="E64" s="192"/>
      <c r="F64" s="192"/>
      <c r="G64" s="192"/>
      <c r="H64" s="193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1" t="s">
        <v>205</v>
      </c>
      <c r="B65" s="192"/>
      <c r="C65" s="192"/>
      <c r="D65" s="192"/>
      <c r="E65" s="192"/>
      <c r="F65" s="192"/>
      <c r="G65" s="192"/>
      <c r="H65" s="193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1" t="s">
        <v>206</v>
      </c>
      <c r="B66" s="192"/>
      <c r="C66" s="192"/>
      <c r="D66" s="192"/>
      <c r="E66" s="192"/>
      <c r="F66" s="192"/>
      <c r="G66" s="192"/>
      <c r="H66" s="193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1" t="s">
        <v>207</v>
      </c>
      <c r="B67" s="192"/>
      <c r="C67" s="192"/>
      <c r="D67" s="192"/>
      <c r="E67" s="192"/>
      <c r="F67" s="192"/>
      <c r="G67" s="192"/>
      <c r="H67" s="193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1" t="s">
        <v>208</v>
      </c>
      <c r="B68" s="192"/>
      <c r="C68" s="192"/>
      <c r="D68" s="192"/>
      <c r="E68" s="192"/>
      <c r="F68" s="192"/>
      <c r="G68" s="192"/>
      <c r="H68" s="193"/>
      <c r="I68" s="4">
        <v>168</v>
      </c>
      <c r="J68" s="13">
        <f>J57+J67</f>
        <v>34158261</v>
      </c>
      <c r="K68" s="13">
        <f>K57+K67</f>
        <v>26583510</v>
      </c>
      <c r="L68" s="13">
        <f>L57+L67</f>
        <v>71818428</v>
      </c>
      <c r="M68" s="13">
        <f>M57+M67</f>
        <v>38307003</v>
      </c>
      <c r="N68" s="92"/>
      <c r="R68" s="83"/>
      <c r="S68" s="83"/>
      <c r="T68" s="83"/>
      <c r="U68" s="83"/>
    </row>
    <row r="69" spans="1:21" ht="12.75" customHeight="1" x14ac:dyDescent="0.2">
      <c r="A69" s="253" t="s">
        <v>209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5"/>
      <c r="N69" s="92"/>
      <c r="R69" s="83"/>
      <c r="S69" s="83"/>
      <c r="T69" s="83"/>
      <c r="U69" s="83"/>
    </row>
    <row r="70" spans="1:21" ht="12.75" customHeight="1" x14ac:dyDescent="0.2">
      <c r="A70" s="247" t="s">
        <v>210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9"/>
      <c r="N70" s="92"/>
      <c r="R70" s="83"/>
      <c r="S70" s="83"/>
      <c r="T70" s="83"/>
      <c r="U70" s="83"/>
    </row>
    <row r="71" spans="1:21" x14ac:dyDescent="0.2">
      <c r="A71" s="244" t="s">
        <v>194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0" t="s">
        <v>195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23 M27 M24:M25 J24:L27 J28:M28 M29:M31 J29:L33 M33 J34:M47">
      <formula1>0</formula1>
    </dataValidation>
    <dataValidation type="whole" operator="notEqual" allowBlank="1" showInputMessage="1" showErrorMessage="1" errorTitle="Pogrešan unos" error="Mogu se unijeti samo cjelobrojne vrijednosti." sqref="J48:M48 J54:M55 J57 L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30" zoomScaleNormal="130" zoomScaleSheetLayoutView="110" workbookViewId="0">
      <selection activeCell="K13" activeCellId="1" sqref="K8 K13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1" t="s">
        <v>211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199" t="s">
        <v>295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6" t="s">
        <v>44</v>
      </c>
      <c r="J5" s="67" t="s">
        <v>151</v>
      </c>
      <c r="K5" s="67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8">
        <v>2</v>
      </c>
      <c r="J6" s="69" t="s">
        <v>3</v>
      </c>
      <c r="K6" s="69" t="s">
        <v>4</v>
      </c>
    </row>
    <row r="7" spans="1:11" x14ac:dyDescent="0.2">
      <c r="A7" s="256" t="s">
        <v>212</v>
      </c>
      <c r="B7" s="257"/>
      <c r="C7" s="257"/>
      <c r="D7" s="257"/>
      <c r="E7" s="257"/>
      <c r="F7" s="257"/>
      <c r="G7" s="257"/>
      <c r="H7" s="257"/>
      <c r="I7" s="258"/>
      <c r="J7" s="258"/>
      <c r="K7" s="259"/>
    </row>
    <row r="8" spans="1:11" x14ac:dyDescent="0.2">
      <c r="A8" s="194" t="s">
        <v>213</v>
      </c>
      <c r="B8" s="195"/>
      <c r="C8" s="195"/>
      <c r="D8" s="195"/>
      <c r="E8" s="195"/>
      <c r="F8" s="195"/>
      <c r="G8" s="195"/>
      <c r="H8" s="195"/>
      <c r="I8" s="4">
        <v>1</v>
      </c>
      <c r="J8" s="11">
        <v>34158261</v>
      </c>
      <c r="K8" s="11">
        <v>88931336</v>
      </c>
    </row>
    <row r="9" spans="1:11" x14ac:dyDescent="0.2">
      <c r="A9" s="194" t="s">
        <v>214</v>
      </c>
      <c r="B9" s="195"/>
      <c r="C9" s="195"/>
      <c r="D9" s="195"/>
      <c r="E9" s="195"/>
      <c r="F9" s="195"/>
      <c r="G9" s="195"/>
      <c r="H9" s="195"/>
      <c r="I9" s="4">
        <v>2</v>
      </c>
      <c r="J9" s="11">
        <v>64301546</v>
      </c>
      <c r="K9" s="11">
        <v>55664131</v>
      </c>
    </row>
    <row r="10" spans="1:11" x14ac:dyDescent="0.2">
      <c r="A10" s="194" t="s">
        <v>215</v>
      </c>
      <c r="B10" s="195"/>
      <c r="C10" s="195"/>
      <c r="D10" s="195"/>
      <c r="E10" s="195"/>
      <c r="F10" s="195"/>
      <c r="G10" s="195"/>
      <c r="H10" s="195"/>
      <c r="I10" s="4">
        <v>3</v>
      </c>
      <c r="J10" s="11">
        <v>6595621</v>
      </c>
      <c r="K10" s="11">
        <v>11224006</v>
      </c>
    </row>
    <row r="11" spans="1:11" x14ac:dyDescent="0.2">
      <c r="A11" s="194" t="s">
        <v>216</v>
      </c>
      <c r="B11" s="195"/>
      <c r="C11" s="195"/>
      <c r="D11" s="195"/>
      <c r="E11" s="195"/>
      <c r="F11" s="195"/>
      <c r="G11" s="195"/>
      <c r="H11" s="195"/>
      <c r="I11" s="4">
        <v>4</v>
      </c>
      <c r="J11" s="11">
        <v>14309766</v>
      </c>
      <c r="K11" s="11">
        <v>0</v>
      </c>
    </row>
    <row r="12" spans="1:11" x14ac:dyDescent="0.2">
      <c r="A12" s="194" t="s">
        <v>217</v>
      </c>
      <c r="B12" s="195"/>
      <c r="C12" s="195"/>
      <c r="D12" s="195"/>
      <c r="E12" s="195"/>
      <c r="F12" s="195"/>
      <c r="G12" s="195"/>
      <c r="H12" s="195"/>
      <c r="I12" s="4">
        <v>5</v>
      </c>
      <c r="J12" s="11">
        <v>0</v>
      </c>
      <c r="K12" s="11">
        <v>0</v>
      </c>
    </row>
    <row r="13" spans="1:11" x14ac:dyDescent="0.2">
      <c r="A13" s="194" t="s">
        <v>218</v>
      </c>
      <c r="B13" s="195"/>
      <c r="C13" s="195"/>
      <c r="D13" s="195"/>
      <c r="E13" s="195"/>
      <c r="F13" s="195"/>
      <c r="G13" s="195"/>
      <c r="H13" s="195"/>
      <c r="I13" s="4">
        <v>6</v>
      </c>
      <c r="J13" s="11">
        <v>26427696</v>
      </c>
      <c r="K13" s="11">
        <v>9946103</v>
      </c>
    </row>
    <row r="14" spans="1:11" x14ac:dyDescent="0.2">
      <c r="A14" s="191" t="s">
        <v>219</v>
      </c>
      <c r="B14" s="192"/>
      <c r="C14" s="192"/>
      <c r="D14" s="192"/>
      <c r="E14" s="192"/>
      <c r="F14" s="192"/>
      <c r="G14" s="192"/>
      <c r="H14" s="192"/>
      <c r="I14" s="4">
        <v>7</v>
      </c>
      <c r="J14" s="10">
        <f>SUM(J8:J13)</f>
        <v>145792890</v>
      </c>
      <c r="K14" s="10">
        <f>SUM(K8:K13)</f>
        <v>165765576</v>
      </c>
    </row>
    <row r="15" spans="1:11" x14ac:dyDescent="0.2">
      <c r="A15" s="194" t="s">
        <v>220</v>
      </c>
      <c r="B15" s="195"/>
      <c r="C15" s="195"/>
      <c r="D15" s="195"/>
      <c r="E15" s="195"/>
      <c r="F15" s="195"/>
      <c r="G15" s="195"/>
      <c r="H15" s="195"/>
      <c r="I15" s="4">
        <v>8</v>
      </c>
      <c r="J15" s="11">
        <v>0</v>
      </c>
      <c r="K15" s="11">
        <v>0</v>
      </c>
    </row>
    <row r="16" spans="1:11" x14ac:dyDescent="0.2">
      <c r="A16" s="194" t="s">
        <v>221</v>
      </c>
      <c r="B16" s="195"/>
      <c r="C16" s="195"/>
      <c r="D16" s="195"/>
      <c r="E16" s="195"/>
      <c r="F16" s="195"/>
      <c r="G16" s="195"/>
      <c r="H16" s="195"/>
      <c r="I16" s="4">
        <v>9</v>
      </c>
      <c r="J16" s="11">
        <v>0</v>
      </c>
      <c r="K16" s="11">
        <v>44371808</v>
      </c>
    </row>
    <row r="17" spans="1:11" x14ac:dyDescent="0.2">
      <c r="A17" s="194" t="s">
        <v>222</v>
      </c>
      <c r="B17" s="195"/>
      <c r="C17" s="195"/>
      <c r="D17" s="195"/>
      <c r="E17" s="195"/>
      <c r="F17" s="195"/>
      <c r="G17" s="195"/>
      <c r="H17" s="195"/>
      <c r="I17" s="4">
        <v>10</v>
      </c>
      <c r="J17" s="11">
        <v>7168689</v>
      </c>
      <c r="K17" s="11">
        <v>71083302</v>
      </c>
    </row>
    <row r="18" spans="1:11" x14ac:dyDescent="0.2">
      <c r="A18" s="194" t="s">
        <v>223</v>
      </c>
      <c r="B18" s="195"/>
      <c r="C18" s="195"/>
      <c r="D18" s="195"/>
      <c r="E18" s="195"/>
      <c r="F18" s="195"/>
      <c r="G18" s="195"/>
      <c r="H18" s="195"/>
      <c r="I18" s="4">
        <v>11</v>
      </c>
      <c r="J18" s="96">
        <v>15276682</v>
      </c>
      <c r="K18" s="96">
        <v>20692417</v>
      </c>
    </row>
    <row r="19" spans="1:11" x14ac:dyDescent="0.2">
      <c r="A19" s="191" t="s">
        <v>224</v>
      </c>
      <c r="B19" s="192"/>
      <c r="C19" s="192"/>
      <c r="D19" s="192"/>
      <c r="E19" s="192"/>
      <c r="F19" s="192"/>
      <c r="G19" s="192"/>
      <c r="H19" s="192"/>
      <c r="I19" s="4">
        <v>12</v>
      </c>
      <c r="J19" s="10">
        <f>SUM(J15:J18)</f>
        <v>22445371</v>
      </c>
      <c r="K19" s="10">
        <f>SUM(K15:K18)</f>
        <v>136147527</v>
      </c>
    </row>
    <row r="20" spans="1:11" x14ac:dyDescent="0.2">
      <c r="A20" s="191" t="s">
        <v>225</v>
      </c>
      <c r="B20" s="192"/>
      <c r="C20" s="192"/>
      <c r="D20" s="192"/>
      <c r="E20" s="192"/>
      <c r="F20" s="192"/>
      <c r="G20" s="192"/>
      <c r="H20" s="192"/>
      <c r="I20" s="4">
        <v>13</v>
      </c>
      <c r="J20" s="10">
        <f>IF(J14&gt;J19,J14-J19,0)</f>
        <v>123347519</v>
      </c>
      <c r="K20" s="10">
        <f>IF(K14&gt;K19,K14-K19,0)</f>
        <v>29618049</v>
      </c>
    </row>
    <row r="21" spans="1:11" x14ac:dyDescent="0.2">
      <c r="A21" s="191" t="s">
        <v>226</v>
      </c>
      <c r="B21" s="192"/>
      <c r="C21" s="192"/>
      <c r="D21" s="192"/>
      <c r="E21" s="192"/>
      <c r="F21" s="192"/>
      <c r="G21" s="192"/>
      <c r="H21" s="192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6" t="s">
        <v>227</v>
      </c>
      <c r="B22" s="257"/>
      <c r="C22" s="257"/>
      <c r="D22" s="257"/>
      <c r="E22" s="257"/>
      <c r="F22" s="257"/>
      <c r="G22" s="257"/>
      <c r="H22" s="257"/>
      <c r="I22" s="258"/>
      <c r="J22" s="258"/>
      <c r="K22" s="259"/>
    </row>
    <row r="23" spans="1:11" x14ac:dyDescent="0.2">
      <c r="A23" s="194" t="s">
        <v>228</v>
      </c>
      <c r="B23" s="195"/>
      <c r="C23" s="195"/>
      <c r="D23" s="195"/>
      <c r="E23" s="195"/>
      <c r="F23" s="195"/>
      <c r="G23" s="195"/>
      <c r="H23" s="195"/>
      <c r="I23" s="4">
        <v>15</v>
      </c>
      <c r="J23" s="11">
        <v>253505</v>
      </c>
      <c r="K23" s="11">
        <v>4758470</v>
      </c>
    </row>
    <row r="24" spans="1:11" x14ac:dyDescent="0.2">
      <c r="A24" s="194" t="s">
        <v>229</v>
      </c>
      <c r="B24" s="195"/>
      <c r="C24" s="195"/>
      <c r="D24" s="195"/>
      <c r="E24" s="195"/>
      <c r="F24" s="195"/>
      <c r="G24" s="195"/>
      <c r="H24" s="195"/>
      <c r="I24" s="4">
        <v>16</v>
      </c>
      <c r="J24" s="96">
        <v>0</v>
      </c>
      <c r="K24" s="11">
        <v>0</v>
      </c>
    </row>
    <row r="25" spans="1:11" x14ac:dyDescent="0.2">
      <c r="A25" s="194" t="s">
        <v>230</v>
      </c>
      <c r="B25" s="195"/>
      <c r="C25" s="195"/>
      <c r="D25" s="195"/>
      <c r="E25" s="195"/>
      <c r="F25" s="195"/>
      <c r="G25" s="195"/>
      <c r="H25" s="195"/>
      <c r="I25" s="4">
        <v>17</v>
      </c>
      <c r="J25" s="11">
        <v>15273610</v>
      </c>
      <c r="K25" s="11">
        <v>4994653</v>
      </c>
    </row>
    <row r="26" spans="1:11" x14ac:dyDescent="0.2">
      <c r="A26" s="194" t="s">
        <v>231</v>
      </c>
      <c r="B26" s="195"/>
      <c r="C26" s="195"/>
      <c r="D26" s="195"/>
      <c r="E26" s="195"/>
      <c r="F26" s="195"/>
      <c r="G26" s="195"/>
      <c r="H26" s="195"/>
      <c r="I26" s="4">
        <v>18</v>
      </c>
      <c r="J26" s="11">
        <v>0</v>
      </c>
      <c r="K26" s="11">
        <v>0</v>
      </c>
    </row>
    <row r="27" spans="1:11" x14ac:dyDescent="0.2">
      <c r="A27" s="194" t="s">
        <v>232</v>
      </c>
      <c r="B27" s="195"/>
      <c r="C27" s="195"/>
      <c r="D27" s="195"/>
      <c r="E27" s="195"/>
      <c r="F27" s="195"/>
      <c r="G27" s="195"/>
      <c r="H27" s="195"/>
      <c r="I27" s="4">
        <v>19</v>
      </c>
      <c r="J27" s="11">
        <v>55390302</v>
      </c>
      <c r="K27" s="11">
        <v>14248472</v>
      </c>
    </row>
    <row r="28" spans="1:11" x14ac:dyDescent="0.2">
      <c r="A28" s="191" t="s">
        <v>233</v>
      </c>
      <c r="B28" s="192"/>
      <c r="C28" s="192"/>
      <c r="D28" s="192"/>
      <c r="E28" s="192"/>
      <c r="F28" s="192"/>
      <c r="G28" s="192"/>
      <c r="H28" s="192"/>
      <c r="I28" s="4">
        <v>20</v>
      </c>
      <c r="J28" s="10">
        <f>SUM(J23:J27)</f>
        <v>70917417</v>
      </c>
      <c r="K28" s="10">
        <f>SUM(K23:K27)</f>
        <v>24001595</v>
      </c>
    </row>
    <row r="29" spans="1:11" x14ac:dyDescent="0.2">
      <c r="A29" s="194" t="s">
        <v>234</v>
      </c>
      <c r="B29" s="195"/>
      <c r="C29" s="195"/>
      <c r="D29" s="195"/>
      <c r="E29" s="195"/>
      <c r="F29" s="195"/>
      <c r="G29" s="195"/>
      <c r="H29" s="195"/>
      <c r="I29" s="4">
        <v>21</v>
      </c>
      <c r="J29" s="11">
        <v>27926320</v>
      </c>
      <c r="K29" s="11">
        <v>89479476</v>
      </c>
    </row>
    <row r="30" spans="1:11" x14ac:dyDescent="0.2">
      <c r="A30" s="194" t="s">
        <v>235</v>
      </c>
      <c r="B30" s="195"/>
      <c r="C30" s="195"/>
      <c r="D30" s="195"/>
      <c r="E30" s="195"/>
      <c r="F30" s="195"/>
      <c r="G30" s="195"/>
      <c r="H30" s="195"/>
      <c r="I30" s="4">
        <v>22</v>
      </c>
      <c r="J30" s="96">
        <v>0</v>
      </c>
      <c r="K30" s="11">
        <v>18399</v>
      </c>
    </row>
    <row r="31" spans="1:11" x14ac:dyDescent="0.2">
      <c r="A31" s="194" t="s">
        <v>236</v>
      </c>
      <c r="B31" s="195"/>
      <c r="C31" s="195"/>
      <c r="D31" s="195"/>
      <c r="E31" s="195"/>
      <c r="F31" s="195"/>
      <c r="G31" s="195"/>
      <c r="H31" s="195"/>
      <c r="I31" s="4">
        <v>23</v>
      </c>
      <c r="J31" s="11">
        <v>14161834</v>
      </c>
      <c r="K31" s="11">
        <v>29344556</v>
      </c>
    </row>
    <row r="32" spans="1:11" x14ac:dyDescent="0.2">
      <c r="A32" s="191" t="s">
        <v>237</v>
      </c>
      <c r="B32" s="192"/>
      <c r="C32" s="192"/>
      <c r="D32" s="192"/>
      <c r="E32" s="192"/>
      <c r="F32" s="192"/>
      <c r="G32" s="192"/>
      <c r="H32" s="192"/>
      <c r="I32" s="4">
        <v>24</v>
      </c>
      <c r="J32" s="10">
        <f>SUM(J29:J31)</f>
        <v>42088154</v>
      </c>
      <c r="K32" s="10">
        <f>SUM(K29:K31)</f>
        <v>118842431</v>
      </c>
    </row>
    <row r="33" spans="1:11" x14ac:dyDescent="0.2">
      <c r="A33" s="191" t="s">
        <v>238</v>
      </c>
      <c r="B33" s="192"/>
      <c r="C33" s="192"/>
      <c r="D33" s="192"/>
      <c r="E33" s="192"/>
      <c r="F33" s="192"/>
      <c r="G33" s="192"/>
      <c r="H33" s="192"/>
      <c r="I33" s="4">
        <v>25</v>
      </c>
      <c r="J33" s="10">
        <f>IF(J28&gt;J32,J28-J32,0)</f>
        <v>28829263</v>
      </c>
      <c r="K33" s="10">
        <f>IF(K28&gt;K32,K28-K32,0)</f>
        <v>0</v>
      </c>
    </row>
    <row r="34" spans="1:11" x14ac:dyDescent="0.2">
      <c r="A34" s="191" t="s">
        <v>239</v>
      </c>
      <c r="B34" s="192"/>
      <c r="C34" s="192"/>
      <c r="D34" s="192"/>
      <c r="E34" s="192"/>
      <c r="F34" s="192"/>
      <c r="G34" s="192"/>
      <c r="H34" s="192"/>
      <c r="I34" s="4">
        <v>26</v>
      </c>
      <c r="J34" s="10">
        <f>IF(J32&gt;J28,J32-J28,0)</f>
        <v>0</v>
      </c>
      <c r="K34" s="10">
        <f>IF(K32&gt;K28,K32-K28,0)</f>
        <v>94840836</v>
      </c>
    </row>
    <row r="35" spans="1:11" x14ac:dyDescent="0.2">
      <c r="A35" s="256" t="s">
        <v>240</v>
      </c>
      <c r="B35" s="257"/>
      <c r="C35" s="257"/>
      <c r="D35" s="257"/>
      <c r="E35" s="257"/>
      <c r="F35" s="257"/>
      <c r="G35" s="257"/>
      <c r="H35" s="257"/>
      <c r="I35" s="258"/>
      <c r="J35" s="258"/>
      <c r="K35" s="259"/>
    </row>
    <row r="36" spans="1:11" x14ac:dyDescent="0.2">
      <c r="A36" s="194" t="s">
        <v>241</v>
      </c>
      <c r="B36" s="195"/>
      <c r="C36" s="195"/>
      <c r="D36" s="195"/>
      <c r="E36" s="195"/>
      <c r="F36" s="195"/>
      <c r="G36" s="195"/>
      <c r="H36" s="195"/>
      <c r="I36" s="4">
        <v>27</v>
      </c>
      <c r="J36" s="8">
        <v>0</v>
      </c>
      <c r="K36" s="11">
        <v>0</v>
      </c>
    </row>
    <row r="37" spans="1:11" x14ac:dyDescent="0.2">
      <c r="A37" s="194" t="s">
        <v>242</v>
      </c>
      <c r="B37" s="195"/>
      <c r="C37" s="195"/>
      <c r="D37" s="195"/>
      <c r="E37" s="195"/>
      <c r="F37" s="195"/>
      <c r="G37" s="195"/>
      <c r="H37" s="195"/>
      <c r="I37" s="4">
        <v>28</v>
      </c>
      <c r="J37" s="11">
        <v>133018938</v>
      </c>
      <c r="K37" s="11">
        <v>885235745</v>
      </c>
    </row>
    <row r="38" spans="1:11" x14ac:dyDescent="0.2">
      <c r="A38" s="194" t="s">
        <v>243</v>
      </c>
      <c r="B38" s="195"/>
      <c r="C38" s="195"/>
      <c r="D38" s="195"/>
      <c r="E38" s="195"/>
      <c r="F38" s="195"/>
      <c r="G38" s="195"/>
      <c r="H38" s="195"/>
      <c r="I38" s="4">
        <v>29</v>
      </c>
      <c r="J38" s="11">
        <v>0</v>
      </c>
      <c r="K38" s="11">
        <v>0</v>
      </c>
    </row>
    <row r="39" spans="1:11" x14ac:dyDescent="0.2">
      <c r="A39" s="191" t="s">
        <v>244</v>
      </c>
      <c r="B39" s="192"/>
      <c r="C39" s="192"/>
      <c r="D39" s="192"/>
      <c r="E39" s="192"/>
      <c r="F39" s="192"/>
      <c r="G39" s="192"/>
      <c r="H39" s="192"/>
      <c r="I39" s="4">
        <v>30</v>
      </c>
      <c r="J39" s="10">
        <f>SUM(J36:J38)</f>
        <v>133018938</v>
      </c>
      <c r="K39" s="10">
        <f>SUM(K36:K38)</f>
        <v>885235745</v>
      </c>
    </row>
    <row r="40" spans="1:11" x14ac:dyDescent="0.2">
      <c r="A40" s="194" t="s">
        <v>245</v>
      </c>
      <c r="B40" s="195"/>
      <c r="C40" s="195"/>
      <c r="D40" s="195"/>
      <c r="E40" s="195"/>
      <c r="F40" s="195"/>
      <c r="G40" s="195"/>
      <c r="H40" s="195"/>
      <c r="I40" s="4">
        <v>31</v>
      </c>
      <c r="J40" s="11">
        <v>211772724</v>
      </c>
      <c r="K40" s="96">
        <v>853068257</v>
      </c>
    </row>
    <row r="41" spans="1:11" x14ac:dyDescent="0.2">
      <c r="A41" s="194" t="s">
        <v>246</v>
      </c>
      <c r="B41" s="195"/>
      <c r="C41" s="195"/>
      <c r="D41" s="195"/>
      <c r="E41" s="195"/>
      <c r="F41" s="195"/>
      <c r="G41" s="195"/>
      <c r="H41" s="195"/>
      <c r="I41" s="4">
        <v>32</v>
      </c>
      <c r="J41" s="11">
        <v>0</v>
      </c>
      <c r="K41" s="96">
        <v>0</v>
      </c>
    </row>
    <row r="42" spans="1:11" x14ac:dyDescent="0.2">
      <c r="A42" s="194" t="s">
        <v>247</v>
      </c>
      <c r="B42" s="195"/>
      <c r="C42" s="195"/>
      <c r="D42" s="195"/>
      <c r="E42" s="195"/>
      <c r="F42" s="195"/>
      <c r="G42" s="195"/>
      <c r="H42" s="195"/>
      <c r="I42" s="4">
        <v>33</v>
      </c>
      <c r="J42" s="96">
        <v>23884991</v>
      </c>
      <c r="K42" s="96">
        <v>526605</v>
      </c>
    </row>
    <row r="43" spans="1:11" x14ac:dyDescent="0.2">
      <c r="A43" s="194" t="s">
        <v>248</v>
      </c>
      <c r="B43" s="195"/>
      <c r="C43" s="195"/>
      <c r="D43" s="195"/>
      <c r="E43" s="195"/>
      <c r="F43" s="195"/>
      <c r="G43" s="195"/>
      <c r="H43" s="195"/>
      <c r="I43" s="4">
        <v>34</v>
      </c>
      <c r="J43" s="11">
        <v>0</v>
      </c>
      <c r="K43" s="11">
        <v>0</v>
      </c>
    </row>
    <row r="44" spans="1:11" x14ac:dyDescent="0.2">
      <c r="A44" s="194" t="s">
        <v>249</v>
      </c>
      <c r="B44" s="195"/>
      <c r="C44" s="195"/>
      <c r="D44" s="195"/>
      <c r="E44" s="195"/>
      <c r="F44" s="195"/>
      <c r="G44" s="195"/>
      <c r="H44" s="195"/>
      <c r="I44" s="4">
        <v>35</v>
      </c>
      <c r="J44" s="11">
        <v>0</v>
      </c>
      <c r="K44" s="11">
        <v>0</v>
      </c>
    </row>
    <row r="45" spans="1:11" x14ac:dyDescent="0.2">
      <c r="A45" s="191" t="s">
        <v>250</v>
      </c>
      <c r="B45" s="192"/>
      <c r="C45" s="192"/>
      <c r="D45" s="192"/>
      <c r="E45" s="192"/>
      <c r="F45" s="192"/>
      <c r="G45" s="192"/>
      <c r="H45" s="192"/>
      <c r="I45" s="4">
        <v>36</v>
      </c>
      <c r="J45" s="10">
        <f>SUM(J40:J44)</f>
        <v>235657715</v>
      </c>
      <c r="K45" s="10">
        <f>SUM(K40:K44)</f>
        <v>853594862</v>
      </c>
    </row>
    <row r="46" spans="1:11" x14ac:dyDescent="0.2">
      <c r="A46" s="191" t="s">
        <v>251</v>
      </c>
      <c r="B46" s="192"/>
      <c r="C46" s="192"/>
      <c r="D46" s="192"/>
      <c r="E46" s="192"/>
      <c r="F46" s="192"/>
      <c r="G46" s="192"/>
      <c r="H46" s="192"/>
      <c r="I46" s="4">
        <v>37</v>
      </c>
      <c r="J46" s="10">
        <f>IF(J39&gt;J45,J39-J45,0)</f>
        <v>0</v>
      </c>
      <c r="K46" s="10">
        <f>IF(K39&gt;K45,K39-K45,0)</f>
        <v>31640883</v>
      </c>
    </row>
    <row r="47" spans="1:11" x14ac:dyDescent="0.2">
      <c r="A47" s="191" t="s">
        <v>252</v>
      </c>
      <c r="B47" s="192"/>
      <c r="C47" s="192"/>
      <c r="D47" s="192"/>
      <c r="E47" s="192"/>
      <c r="F47" s="192"/>
      <c r="G47" s="192"/>
      <c r="H47" s="192"/>
      <c r="I47" s="4">
        <v>38</v>
      </c>
      <c r="J47" s="10">
        <f>IF(J45&gt;J39,J45-J39,0)</f>
        <v>102638777</v>
      </c>
      <c r="K47" s="10">
        <f>IF(K45&gt;K39,K45-K39,0)</f>
        <v>0</v>
      </c>
    </row>
    <row r="48" spans="1:11" x14ac:dyDescent="0.2">
      <c r="A48" s="194" t="s">
        <v>253</v>
      </c>
      <c r="B48" s="195"/>
      <c r="C48" s="195"/>
      <c r="D48" s="195"/>
      <c r="E48" s="195"/>
      <c r="F48" s="195"/>
      <c r="G48" s="195"/>
      <c r="H48" s="195"/>
      <c r="I48" s="4">
        <v>39</v>
      </c>
      <c r="J48" s="10">
        <f>IF(J20-J21+J33-J34+J46-J47&gt;0,J20-J21+J33-J34+J46-J47,0)</f>
        <v>49538005</v>
      </c>
      <c r="K48" s="10">
        <f>IF(K20-K21+K33-K34+K46-K47&gt;0,K20-K21+K33-K34+K46-K47,0)</f>
        <v>0</v>
      </c>
    </row>
    <row r="49" spans="1:11" x14ac:dyDescent="0.2">
      <c r="A49" s="194" t="s">
        <v>254</v>
      </c>
      <c r="B49" s="195"/>
      <c r="C49" s="195"/>
      <c r="D49" s="195"/>
      <c r="E49" s="195"/>
      <c r="F49" s="195"/>
      <c r="G49" s="195"/>
      <c r="H49" s="195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33581904</v>
      </c>
    </row>
    <row r="50" spans="1:11" x14ac:dyDescent="0.2">
      <c r="A50" s="194" t="s">
        <v>255</v>
      </c>
      <c r="B50" s="195"/>
      <c r="C50" s="195"/>
      <c r="D50" s="195"/>
      <c r="E50" s="195"/>
      <c r="F50" s="195"/>
      <c r="G50" s="195"/>
      <c r="H50" s="195"/>
      <c r="I50" s="4">
        <v>41</v>
      </c>
      <c r="J50" s="11">
        <v>41047713</v>
      </c>
      <c r="K50" s="11">
        <v>72907989.739999995</v>
      </c>
    </row>
    <row r="51" spans="1:11" x14ac:dyDescent="0.2">
      <c r="A51" s="194" t="s">
        <v>256</v>
      </c>
      <c r="B51" s="195"/>
      <c r="C51" s="195"/>
      <c r="D51" s="195"/>
      <c r="E51" s="195"/>
      <c r="F51" s="195"/>
      <c r="G51" s="195"/>
      <c r="H51" s="195"/>
      <c r="I51" s="4">
        <v>42</v>
      </c>
      <c r="J51" s="11">
        <v>49538005</v>
      </c>
      <c r="K51" s="11">
        <v>0</v>
      </c>
    </row>
    <row r="52" spans="1:11" x14ac:dyDescent="0.2">
      <c r="A52" s="194" t="s">
        <v>257</v>
      </c>
      <c r="B52" s="195"/>
      <c r="C52" s="195"/>
      <c r="D52" s="195"/>
      <c r="E52" s="195"/>
      <c r="F52" s="195"/>
      <c r="G52" s="195"/>
      <c r="H52" s="195"/>
      <c r="I52" s="4">
        <v>43</v>
      </c>
      <c r="J52" s="11">
        <v>0</v>
      </c>
      <c r="K52" s="11">
        <v>33581904</v>
      </c>
    </row>
    <row r="53" spans="1:11" x14ac:dyDescent="0.2">
      <c r="A53" s="228" t="s">
        <v>258</v>
      </c>
      <c r="B53" s="229"/>
      <c r="C53" s="229"/>
      <c r="D53" s="229"/>
      <c r="E53" s="229"/>
      <c r="F53" s="229"/>
      <c r="G53" s="229"/>
      <c r="H53" s="229"/>
      <c r="I53" s="7">
        <v>44</v>
      </c>
      <c r="J53" s="13">
        <f>J50+J51-J52</f>
        <v>90585718</v>
      </c>
      <c r="K53" s="13">
        <f>K50+K51-K52</f>
        <v>39326085.739999995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K22" activeCellId="1" sqref="K11 K22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4" t="s">
        <v>259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8"/>
    </row>
    <row r="2" spans="1:19" x14ac:dyDescent="0.2">
      <c r="A2" s="282" t="s">
        <v>305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199" t="s">
        <v>295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0" t="s">
        <v>43</v>
      </c>
      <c r="B5" s="280"/>
      <c r="C5" s="280"/>
      <c r="D5" s="280"/>
      <c r="E5" s="280"/>
      <c r="F5" s="280"/>
      <c r="G5" s="280"/>
      <c r="H5" s="280"/>
      <c r="I5" s="76" t="s">
        <v>44</v>
      </c>
      <c r="J5" s="87" t="s">
        <v>151</v>
      </c>
      <c r="K5" s="87" t="s">
        <v>152</v>
      </c>
    </row>
    <row r="6" spans="1:19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7">
        <v>2</v>
      </c>
      <c r="J6" s="69" t="s">
        <v>3</v>
      </c>
      <c r="K6" s="69" t="s">
        <v>4</v>
      </c>
    </row>
    <row r="7" spans="1:19" x14ac:dyDescent="0.2">
      <c r="A7" s="266" t="s">
        <v>260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1084000600</v>
      </c>
      <c r="K7" s="9">
        <v>1084000600</v>
      </c>
    </row>
    <row r="8" spans="1:19" x14ac:dyDescent="0.2">
      <c r="A8" s="266" t="s">
        <v>261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44785613</v>
      </c>
      <c r="K8" s="11">
        <v>44785613</v>
      </c>
    </row>
    <row r="9" spans="1:19" x14ac:dyDescent="0.2">
      <c r="A9" s="266" t="s">
        <v>262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-45842810</v>
      </c>
      <c r="K9" s="96">
        <v>5523313</v>
      </c>
    </row>
    <row r="10" spans="1:19" x14ac:dyDescent="0.2">
      <c r="A10" s="266" t="s">
        <v>263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0</v>
      </c>
      <c r="K10" s="11">
        <v>902407</v>
      </c>
    </row>
    <row r="11" spans="1:19" x14ac:dyDescent="0.2">
      <c r="A11" s="266" t="s">
        <v>264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51366123</v>
      </c>
      <c r="K11" s="11">
        <v>71818428</v>
      </c>
    </row>
    <row r="12" spans="1:19" x14ac:dyDescent="0.2">
      <c r="A12" s="266" t="s">
        <v>265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266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267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268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72" t="s">
        <v>269</v>
      </c>
      <c r="B16" s="273"/>
      <c r="C16" s="273"/>
      <c r="D16" s="273"/>
      <c r="E16" s="273"/>
      <c r="F16" s="273"/>
      <c r="G16" s="273"/>
      <c r="H16" s="273"/>
      <c r="I16" s="78">
        <v>10</v>
      </c>
      <c r="J16" s="10">
        <f>SUM(J7:J15)</f>
        <v>1134309526</v>
      </c>
      <c r="K16" s="10">
        <f>SUM(K7:K15)</f>
        <v>1207030361</v>
      </c>
    </row>
    <row r="17" spans="1:11" x14ac:dyDescent="0.2">
      <c r="A17" s="266" t="s">
        <v>270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271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272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273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274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275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52482055</v>
      </c>
      <c r="K22" s="11">
        <v>72720835</v>
      </c>
    </row>
    <row r="23" spans="1:11" x14ac:dyDescent="0.2">
      <c r="A23" s="272" t="s">
        <v>276</v>
      </c>
      <c r="B23" s="273"/>
      <c r="C23" s="273"/>
      <c r="D23" s="273"/>
      <c r="E23" s="273"/>
      <c r="F23" s="273"/>
      <c r="G23" s="273"/>
      <c r="H23" s="273"/>
      <c r="I23" s="78">
        <v>17</v>
      </c>
      <c r="J23" s="13">
        <f>SUM(J17:J22)</f>
        <v>52482055</v>
      </c>
      <c r="K23" s="13">
        <f>SUM(K17:K22)</f>
        <v>72720835</v>
      </c>
    </row>
    <row r="24" spans="1:11" x14ac:dyDescent="0.2">
      <c r="A24" s="276"/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68" t="s">
        <v>277</v>
      </c>
      <c r="B25" s="269"/>
      <c r="C25" s="269"/>
      <c r="D25" s="269"/>
      <c r="E25" s="269"/>
      <c r="F25" s="269"/>
      <c r="G25" s="269"/>
      <c r="H25" s="269"/>
      <c r="I25" s="79">
        <v>18</v>
      </c>
      <c r="J25" s="109">
        <v>0</v>
      </c>
      <c r="K25" s="109">
        <v>0</v>
      </c>
    </row>
    <row r="26" spans="1:11" ht="23.25" customHeight="1" x14ac:dyDescent="0.2">
      <c r="A26" s="270" t="s">
        <v>278</v>
      </c>
      <c r="B26" s="271"/>
      <c r="C26" s="271"/>
      <c r="D26" s="271"/>
      <c r="E26" s="271"/>
      <c r="F26" s="271"/>
      <c r="G26" s="271"/>
      <c r="H26" s="271"/>
      <c r="I26" s="80">
        <v>19</v>
      </c>
      <c r="J26" s="110">
        <v>0</v>
      </c>
      <c r="K26" s="110">
        <v>0</v>
      </c>
    </row>
    <row r="27" spans="1:11" ht="30" customHeight="1" x14ac:dyDescent="0.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F10" sqref="F10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294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301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2014-10-22T07:09:09Z</cp:lastPrinted>
  <dcterms:created xsi:type="dcterms:W3CDTF">2008-10-17T11:51:54Z</dcterms:created>
  <dcterms:modified xsi:type="dcterms:W3CDTF">2014-12-15T09:38:37Z</dcterms:modified>
</cp:coreProperties>
</file>