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vanovic\AppData\Local\Microsoft\Windows\Temporary Internet Files\Content.Outlook\FJX8HNMR\"/>
    </mc:Choice>
  </mc:AlternateContent>
  <bookViews>
    <workbookView xWindow="-15" yWindow="45" windowWidth="12000" windowHeight="1009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 calcOnSave="0"/>
</workbook>
</file>

<file path=xl/calcChain.xml><?xml version="1.0" encoding="utf-8"?>
<calcChain xmlns="http://schemas.openxmlformats.org/spreadsheetml/2006/main">
  <c r="M61" i="22" l="1"/>
  <c r="L61" i="22"/>
  <c r="K53" i="20" l="1"/>
  <c r="K47" i="20"/>
  <c r="K45" i="20"/>
  <c r="K39" i="20"/>
  <c r="K46" i="20" s="1"/>
  <c r="K34" i="20"/>
  <c r="K32" i="20"/>
  <c r="K28" i="20"/>
  <c r="K33" i="20" s="1"/>
  <c r="K19" i="20"/>
  <c r="K21" i="20" s="1"/>
  <c r="K14" i="20"/>
  <c r="K20" i="20" s="1"/>
  <c r="M58" i="22"/>
  <c r="M67" i="22" s="1"/>
  <c r="M68" i="22" s="1"/>
  <c r="L58" i="22"/>
  <c r="L67" i="22" s="1"/>
  <c r="M57" i="22"/>
  <c r="L57" i="22"/>
  <c r="M34" i="22"/>
  <c r="L34" i="22"/>
  <c r="M28" i="22"/>
  <c r="M43" i="22" s="1"/>
  <c r="L28" i="22"/>
  <c r="L43" i="22" s="1"/>
  <c r="M23" i="22"/>
  <c r="L23" i="22"/>
  <c r="M17" i="22"/>
  <c r="L17" i="22"/>
  <c r="L11" i="22" s="1"/>
  <c r="L44" i="22" s="1"/>
  <c r="L47" i="22" s="1"/>
  <c r="M13" i="22"/>
  <c r="L13" i="22"/>
  <c r="M11" i="22"/>
  <c r="M44" i="22" s="1"/>
  <c r="M47" i="22" s="1"/>
  <c r="M8" i="22"/>
  <c r="L8" i="22"/>
  <c r="K101" i="19"/>
  <c r="K91" i="19"/>
  <c r="K87" i="19"/>
  <c r="K83" i="19"/>
  <c r="K80" i="19"/>
  <c r="K73" i="19"/>
  <c r="K70" i="19"/>
  <c r="K115" i="19" s="1"/>
  <c r="K57" i="19"/>
  <c r="K50" i="19"/>
  <c r="K42" i="19"/>
  <c r="K41" i="19"/>
  <c r="K36" i="19"/>
  <c r="K27" i="19"/>
  <c r="K17" i="19"/>
  <c r="K10" i="19"/>
  <c r="K9" i="19" s="1"/>
  <c r="K67" i="19" s="1"/>
  <c r="L68" i="22" l="1"/>
  <c r="K48" i="20"/>
  <c r="K49" i="20"/>
  <c r="L45" i="22"/>
  <c r="L49" i="22" s="1"/>
  <c r="L46" i="22"/>
  <c r="M46" i="22"/>
  <c r="M45" i="22"/>
  <c r="M49" i="22" s="1"/>
  <c r="J53" i="20"/>
  <c r="J47" i="20"/>
  <c r="J45" i="20"/>
  <c r="J39" i="20"/>
  <c r="J46" i="20" s="1"/>
  <c r="J48" i="20" s="1"/>
  <c r="J34" i="20"/>
  <c r="J32" i="20"/>
  <c r="J28" i="20"/>
  <c r="J33" i="20" s="1"/>
  <c r="J19" i="20"/>
  <c r="J21" i="20" s="1"/>
  <c r="J14" i="20"/>
  <c r="J20" i="20" s="1"/>
  <c r="K34" i="22"/>
  <c r="J34" i="22"/>
  <c r="K28" i="22"/>
  <c r="J28" i="22"/>
  <c r="J43" i="22" s="1"/>
  <c r="K23" i="22"/>
  <c r="J23" i="22"/>
  <c r="K17" i="22"/>
  <c r="J17" i="22"/>
  <c r="K13" i="22"/>
  <c r="K11" i="22" s="1"/>
  <c r="K44" i="22" s="1"/>
  <c r="K47" i="22" s="1"/>
  <c r="J13" i="22"/>
  <c r="J11" i="22"/>
  <c r="J44" i="22" s="1"/>
  <c r="K8" i="22"/>
  <c r="K43" i="22" s="1"/>
  <c r="J8" i="22"/>
  <c r="M51" i="22" l="1"/>
  <c r="M50" i="22"/>
  <c r="L50" i="22"/>
  <c r="L51" i="22"/>
  <c r="J49" i="20"/>
  <c r="K45" i="22"/>
  <c r="K49" i="22" s="1"/>
  <c r="K46" i="22"/>
  <c r="J46" i="22"/>
  <c r="J45" i="22"/>
  <c r="J49" i="22" s="1"/>
  <c r="J47" i="22"/>
  <c r="J7" i="17"/>
  <c r="K7" i="17"/>
  <c r="K16" i="17" s="1"/>
  <c r="J8" i="17"/>
  <c r="K8" i="17"/>
  <c r="J9" i="17"/>
  <c r="K9" i="17"/>
  <c r="J10" i="17"/>
  <c r="K10" i="17"/>
  <c r="J11" i="17"/>
  <c r="K11" i="17"/>
  <c r="J15" i="17"/>
  <c r="K15" i="17"/>
  <c r="J16" i="17"/>
  <c r="J23" i="17"/>
  <c r="K23" i="17"/>
  <c r="K58" i="22"/>
  <c r="K67" i="22" s="1"/>
  <c r="J58" i="22"/>
  <c r="J67" i="22" s="1"/>
  <c r="M71" i="22"/>
  <c r="L71" i="22"/>
  <c r="K57" i="22"/>
  <c r="K68" i="22" s="1"/>
  <c r="K71" i="22" s="1"/>
  <c r="M54" i="22"/>
  <c r="L54" i="22"/>
  <c r="K120" i="19"/>
  <c r="K119" i="19" s="1"/>
  <c r="J120" i="19"/>
  <c r="J119" i="19"/>
  <c r="J104" i="19"/>
  <c r="J101" i="19" s="1"/>
  <c r="J91" i="19"/>
  <c r="J87" i="19"/>
  <c r="J83" i="19"/>
  <c r="J80" i="19"/>
  <c r="J73" i="19"/>
  <c r="J70" i="19" s="1"/>
  <c r="J115" i="19" s="1"/>
  <c r="J57" i="19"/>
  <c r="J50" i="19"/>
  <c r="J42" i="19"/>
  <c r="J41" i="19" s="1"/>
  <c r="J36" i="19"/>
  <c r="J30" i="19"/>
  <c r="J27" i="19" s="1"/>
  <c r="J9" i="19" s="1"/>
  <c r="J67" i="19" s="1"/>
  <c r="J17" i="19"/>
  <c r="J10" i="19"/>
  <c r="J51" i="22" l="1"/>
  <c r="J50" i="22"/>
  <c r="J54" i="22" s="1"/>
  <c r="J57" i="22"/>
  <c r="J68" i="22" s="1"/>
  <c r="J71" i="22" s="1"/>
  <c r="K50" i="22"/>
  <c r="K54" i="22" s="1"/>
  <c r="K51" i="22"/>
  <c r="K25" i="17" l="1"/>
  <c r="J25" i="17"/>
</calcChain>
</file>

<file path=xl/sharedStrings.xml><?xml version="1.0" encoding="utf-8"?>
<sst xmlns="http://schemas.openxmlformats.org/spreadsheetml/2006/main" count="358" uniqueCount="327">
  <si>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</si>
  <si>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</si>
  <si>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</si>
  <si>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</si>
  <si>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</si>
  <si>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</si>
  <si>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</si>
  <si>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</si>
  <si>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</si>
  <si>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</si>
  <si>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</si>
  <si>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</si>
  <si>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</si>
  <si>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</si>
  <si>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</si>
  <si>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</si>
  <si>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</si>
  <si>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</si>
  <si>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</si>
  <si>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</si>
  <si>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</si>
  <si>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</si>
  <si>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</si>
  <si>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</si>
  <si>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</si>
  <si>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</si>
  <si>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</si>
  <si>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</si>
  <si>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</si>
  <si>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</si>
  <si>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</si>
  <si>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</si>
  <si>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</si>
  <si>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</si>
  <si>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</si>
  <si>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</si>
  <si>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</si>
  <si>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</si>
  <si>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</si>
  <si>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</si>
  <si>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</si>
  <si>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</si>
  <si>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</si>
  <si>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</si>
  <si>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</si>
  <si>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</si>
  <si>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</si>
  <si>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</si>
  <si>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</si>
  <si>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</si>
  <si>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</si>
  <si>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</si>
  <si>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</si>
  <si>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</si>
  <si>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</si>
  <si>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</si>
  <si>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</si>
  <si>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</si>
  <si>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</si>
  <si>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</si>
  <si>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</si>
  <si>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</si>
  <si>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</si>
  <si>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</si>
  <si>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</si>
  <si>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</si>
  <si>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</si>
  <si>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</si>
  <si>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</si>
  <si>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</si>
  <si>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</si>
  <si>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</si>
  <si>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</si>
  <si>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</si>
  <si>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</si>
  <si>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</si>
  <si>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</si>
  <si>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</si>
  <si>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</si>
  <si>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</si>
  <si>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</si>
  <si>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</si>
  <si>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</si>
  <si>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</si>
  <si>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</si>
  <si>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</si>
  <si>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</si>
  <si>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</si>
  <si>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</si>
  <si>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</si>
  <si>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</si>
  <si>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</si>
  <si>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</si>
  <si>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</si>
  <si>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</si>
  <si>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</si>
  <si>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</si>
  <si>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</si>
  <si>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</si>
  <si>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</si>
  <si>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</si>
  <si>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</si>
  <si>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</si>
  <si>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</si>
  <si>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</si>
  <si>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</si>
  <si>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</si>
  <si>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</si>
  <si>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</si>
  <si>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</si>
  <si>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</si>
  <si>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</si>
  <si>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</si>
  <si>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</si>
  <si>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</si>
  <si>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</si>
  <si>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</si>
  <si>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</si>
  <si>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</si>
  <si>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</si>
  <si>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</si>
  <si>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</si>
  <si>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</si>
  <si>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</si>
  <si>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</si>
  <si>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</si>
  <si>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</si>
  <si>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</si>
  <si>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</si>
  <si>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</si>
  <si>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</si>
  <si>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</si>
  <si>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</si>
  <si>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</si>
  <si>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</si>
  <si>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</si>
  <si>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</si>
  <si>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</si>
  <si>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</si>
  <si>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</si>
  <si>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</si>
  <si>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</si>
  <si>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</si>
  <si>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</si>
  <si>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</si>
  <si>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</si>
  <si>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</si>
  <si>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</si>
  <si>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</si>
  <si>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</si>
  <si>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</si>
  <si>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</si>
  <si>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</si>
  <si>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</si>
  <si>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</si>
  <si>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</si>
  <si>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</si>
  <si>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</si>
  <si>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</si>
  <si>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</si>
  <si>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</si>
  <si>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</si>
  <si>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</si>
  <si>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</si>
  <si>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</si>
  <si>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</si>
  <si>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</si>
  <si>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</si>
  <si>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</si>
  <si>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</si>
  <si>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</si>
  <si>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</si>
  <si>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</si>
  <si>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</si>
  <si>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</si>
  <si>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</si>
  <si>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</si>
  <si>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</si>
  <si>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</si>
  <si>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</si>
  <si>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</si>
  <si>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</si>
  <si>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</si>
  <si>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</si>
  <si>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</si>
  <si>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</si>
  <si>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</si>
  <si>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</si>
  <si>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</si>
  <si>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</si>
  <si>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</si>
  <si>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</si>
  <si>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</si>
  <si>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</si>
  <si>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</si>
  <si>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</si>
  <si>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</si>
  <si>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</si>
  <si>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</si>
  <si>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</si>
  <si>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</si>
  <si>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</si>
  <si>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</si>
  <si>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</si>
  <si>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</si>
  <si>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</si>
  <si>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</si>
  <si>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</si>
  <si>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</si>
  <si>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</si>
  <si>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</si>
  <si>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</si>
  <si>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</si>
  <si>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</si>
  <si>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</si>
  <si>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</si>
  <si>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</si>
  <si>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</si>
  <si>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</si>
  <si>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</si>
  <si>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</si>
  <si>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</si>
  <si>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</si>
  <si>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</si>
  <si>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</si>
  <si>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</si>
  <si>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</si>
  <si>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</si>
  <si>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</si>
  <si>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</si>
  <si>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</si>
  <si>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</si>
  <si>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</si>
  <si>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</si>
  <si>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</si>
  <si>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</si>
  <si>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</si>
  <si>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</si>
  <si>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</si>
  <si>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</si>
  <si>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</si>
  <si>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</si>
  <si>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</si>
  <si>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</si>
  <si>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</si>
  <si>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</si>
  <si>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</si>
  <si>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</si>
  <si>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</si>
  <si>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</si>
  <si>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</si>
  <si>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</si>
  <si>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</si>
  <si>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</si>
  <si>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</si>
  <si>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</si>
  <si>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</si>
  <si>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</si>
  <si>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</si>
  <si>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</si>
  <si>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</si>
  <si>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</si>
  <si>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</si>
  <si>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</si>
  <si>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</si>
  <si>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</si>
  <si>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</si>
  <si>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</si>
  <si>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</si>
  <si>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</si>
  <si>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</si>
  <si>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</si>
  <si>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</si>
  <si>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</si>
  <si>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</si>
  <si>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</si>
  <si>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</si>
  <si>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</si>
  <si>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</si>
  <si>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</si>
  <si>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</si>
  <si>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</si>
  <si>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</si>
  <si>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</si>
  <si>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</si>
  <si>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</si>
  <si>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</si>
  <si>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</si>
  <si>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</si>
  <si>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</si>
  <si>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</si>
  <si>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</si>
  <si>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</si>
  <si>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</si>
  <si>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</si>
  <si>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</si>
  <si>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</si>
  <si>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</si>
  <si>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</si>
  <si>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</si>
  <si>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</si>
  <si>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</si>
  <si>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</si>
  <si>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</si>
  <si>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</si>
  <si>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</si>
  <si>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</si>
  <si>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</si>
  <si>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Ljubljana, Slovenija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</si>
  <si>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</si>
  <si>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</si>
  <si>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</si>
  <si>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5391814000</t>
  </si>
  <si>
    <t>1.1.2017.</t>
  </si>
  <si>
    <t>ŽITO d.o.o.</t>
  </si>
  <si>
    <t>Pucar Marin</t>
  </si>
  <si>
    <t>The accounting policy in 2017 year did not change.</t>
  </si>
  <si>
    <t>PODRAVKA d.o.o. BEOGRAD</t>
  </si>
  <si>
    <t>Novi Beograd, Srbija</t>
  </si>
  <si>
    <t>17332970</t>
  </si>
  <si>
    <t>30.09.2017.</t>
  </si>
  <si>
    <t>as at 30.09.2017.</t>
  </si>
  <si>
    <t>for the period 1.1.2017. to 30.09.2017.</t>
  </si>
  <si>
    <t>6620</t>
  </si>
  <si>
    <t>Artner Kukec Julijana</t>
  </si>
  <si>
    <t>048 653 055</t>
  </si>
  <si>
    <t>Julijana.ArtnerKukec@podravka.hr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</si>
</sst>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2" borderId="21" xfId="0" applyFont="1" applyFill="1" applyBorder="1" applyAlignment="1" applyProtection="1">
      <alignment horizontal="left" vertical="center"/>
      <protection locked="0" hidden="1"/>
    </xf>
    <xf numFmtId="0" fontId="4" fillId="0" borderId="22" xfId="0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M43" sqref="M43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76" t="s">
        <v>27</v>
      </c>
      <c r="B1" s="176"/>
      <c r="C1" s="176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46" t="s">
        <v>28</v>
      </c>
      <c r="B2" s="146"/>
      <c r="C2" s="146"/>
      <c r="D2" s="147"/>
      <c r="E2" s="17" t="s">
        <v>313</v>
      </c>
      <c r="F2" s="18"/>
      <c r="G2" s="83" t="s">
        <v>291</v>
      </c>
      <c r="H2" s="17" t="s">
        <v>320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">
      <c r="A4" s="148" t="s">
        <v>293</v>
      </c>
      <c r="B4" s="148"/>
      <c r="C4" s="148"/>
      <c r="D4" s="148"/>
      <c r="E4" s="148"/>
      <c r="F4" s="148"/>
      <c r="G4" s="148"/>
      <c r="H4" s="148"/>
      <c r="I4" s="148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36" t="s">
        <v>29</v>
      </c>
      <c r="B6" s="137"/>
      <c r="C6" s="144" t="s">
        <v>5</v>
      </c>
      <c r="D6" s="145"/>
      <c r="E6" s="149"/>
      <c r="F6" s="149"/>
      <c r="G6" s="149"/>
      <c r="H6" s="149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49"/>
      <c r="F7" s="149"/>
      <c r="G7" s="149"/>
      <c r="H7" s="149"/>
      <c r="I7" s="31"/>
      <c r="J7" s="15"/>
      <c r="K7" s="15"/>
      <c r="L7" s="15"/>
    </row>
    <row r="8" spans="1:12" ht="15.75" customHeight="1" x14ac:dyDescent="0.2">
      <c r="A8" s="150" t="s">
        <v>30</v>
      </c>
      <c r="B8" s="151"/>
      <c r="C8" s="144" t="s">
        <v>6</v>
      </c>
      <c r="D8" s="145"/>
      <c r="E8" s="149"/>
      <c r="F8" s="149"/>
      <c r="G8" s="149"/>
      <c r="H8" s="149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41" t="s">
        <v>31</v>
      </c>
      <c r="B10" s="142"/>
      <c r="C10" s="144" t="s">
        <v>7</v>
      </c>
      <c r="D10" s="145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43"/>
      <c r="B11" s="143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36" t="s">
        <v>32</v>
      </c>
      <c r="B12" s="137"/>
      <c r="C12" s="138" t="s">
        <v>8</v>
      </c>
      <c r="D12" s="139"/>
      <c r="E12" s="139"/>
      <c r="F12" s="139"/>
      <c r="G12" s="139"/>
      <c r="H12" s="139"/>
      <c r="I12" s="140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36" t="s">
        <v>33</v>
      </c>
      <c r="B14" s="137"/>
      <c r="C14" s="152">
        <v>48000</v>
      </c>
      <c r="D14" s="153"/>
      <c r="E14" s="23"/>
      <c r="F14" s="138" t="s">
        <v>9</v>
      </c>
      <c r="G14" s="139"/>
      <c r="H14" s="139"/>
      <c r="I14" s="140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36" t="s">
        <v>34</v>
      </c>
      <c r="B16" s="137"/>
      <c r="C16" s="138" t="s">
        <v>10</v>
      </c>
      <c r="D16" s="139"/>
      <c r="E16" s="139"/>
      <c r="F16" s="139"/>
      <c r="G16" s="139"/>
      <c r="H16" s="139"/>
      <c r="I16" s="140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36" t="s">
        <v>35</v>
      </c>
      <c r="B18" s="137"/>
      <c r="C18" s="154" t="s">
        <v>11</v>
      </c>
      <c r="D18" s="155"/>
      <c r="E18" s="155"/>
      <c r="F18" s="155"/>
      <c r="G18" s="155"/>
      <c r="H18" s="155"/>
      <c r="I18" s="156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36" t="s">
        <v>36</v>
      </c>
      <c r="B20" s="137"/>
      <c r="C20" s="154" t="s">
        <v>12</v>
      </c>
      <c r="D20" s="155"/>
      <c r="E20" s="155"/>
      <c r="F20" s="155"/>
      <c r="G20" s="155"/>
      <c r="H20" s="155"/>
      <c r="I20" s="156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36" t="s">
        <v>37</v>
      </c>
      <c r="B22" s="137"/>
      <c r="C22" s="36">
        <v>201</v>
      </c>
      <c r="D22" s="138" t="s">
        <v>9</v>
      </c>
      <c r="E22" s="160"/>
      <c r="F22" s="161"/>
      <c r="G22" s="162"/>
      <c r="H22" s="163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36" t="s">
        <v>38</v>
      </c>
      <c r="B24" s="137"/>
      <c r="C24" s="36">
        <v>6</v>
      </c>
      <c r="D24" s="138" t="s">
        <v>13</v>
      </c>
      <c r="E24" s="160"/>
      <c r="F24" s="160"/>
      <c r="G24" s="161"/>
      <c r="H24" s="30" t="s">
        <v>40</v>
      </c>
      <c r="I24" s="43" t="s">
        <v>323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">
      <c r="A26" s="136" t="s">
        <v>39</v>
      </c>
      <c r="B26" s="137"/>
      <c r="C26" s="40" t="s">
        <v>299</v>
      </c>
      <c r="D26" s="41"/>
      <c r="E26" s="15"/>
      <c r="F26" s="42"/>
      <c r="G26" s="136" t="s">
        <v>42</v>
      </c>
      <c r="H26" s="137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64" t="s">
        <v>43</v>
      </c>
      <c r="B28" s="165"/>
      <c r="C28" s="166"/>
      <c r="D28" s="166"/>
      <c r="E28" s="167" t="s">
        <v>294</v>
      </c>
      <c r="F28" s="168"/>
      <c r="G28" s="168"/>
      <c r="H28" s="182" t="s">
        <v>44</v>
      </c>
      <c r="I28" s="182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57" t="s">
        <v>15</v>
      </c>
      <c r="B30" s="158"/>
      <c r="C30" s="158"/>
      <c r="D30" s="159"/>
      <c r="E30" s="157" t="s">
        <v>19</v>
      </c>
      <c r="F30" s="174"/>
      <c r="G30" s="175"/>
      <c r="H30" s="144" t="s">
        <v>23</v>
      </c>
      <c r="I30" s="183"/>
      <c r="J30" s="15"/>
      <c r="K30" s="15"/>
      <c r="L30" s="15"/>
    </row>
    <row r="31" spans="1:12" x14ac:dyDescent="0.2">
      <c r="A31" s="37"/>
      <c r="B31" s="37"/>
      <c r="C31" s="35"/>
      <c r="D31" s="184"/>
      <c r="E31" s="184"/>
      <c r="F31" s="184"/>
      <c r="G31" s="185"/>
      <c r="H31" s="23"/>
      <c r="I31" s="48"/>
      <c r="J31" s="15"/>
      <c r="K31" s="15"/>
      <c r="L31" s="15"/>
    </row>
    <row r="32" spans="1:12" x14ac:dyDescent="0.2">
      <c r="A32" s="157" t="s">
        <v>314</v>
      </c>
      <c r="B32" s="158"/>
      <c r="C32" s="158"/>
      <c r="D32" s="159"/>
      <c r="E32" s="157" t="s">
        <v>308</v>
      </c>
      <c r="F32" s="158"/>
      <c r="G32" s="158"/>
      <c r="H32" s="144" t="s">
        <v>312</v>
      </c>
      <c r="I32" s="145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57" t="s">
        <v>18</v>
      </c>
      <c r="B34" s="158"/>
      <c r="C34" s="158"/>
      <c r="D34" s="159"/>
      <c r="E34" s="157" t="s">
        <v>22</v>
      </c>
      <c r="F34" s="158"/>
      <c r="G34" s="158"/>
      <c r="H34" s="144" t="s">
        <v>26</v>
      </c>
      <c r="I34" s="145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57" t="s">
        <v>16</v>
      </c>
      <c r="B36" s="158"/>
      <c r="C36" s="158"/>
      <c r="D36" s="159"/>
      <c r="E36" s="157" t="s">
        <v>20</v>
      </c>
      <c r="F36" s="158"/>
      <c r="G36" s="158"/>
      <c r="H36" s="144" t="s">
        <v>24</v>
      </c>
      <c r="I36" s="145"/>
      <c r="J36" s="15"/>
      <c r="K36" s="15"/>
      <c r="L36" s="15"/>
    </row>
    <row r="37" spans="1:12" x14ac:dyDescent="0.2">
      <c r="A37" s="50"/>
      <c r="B37" s="50"/>
      <c r="C37" s="177"/>
      <c r="D37" s="178"/>
      <c r="E37" s="23"/>
      <c r="F37" s="177"/>
      <c r="G37" s="178"/>
      <c r="H37" s="23"/>
      <c r="I37" s="23"/>
      <c r="J37" s="15"/>
      <c r="K37" s="15"/>
      <c r="L37" s="15"/>
    </row>
    <row r="38" spans="1:12" x14ac:dyDescent="0.2">
      <c r="A38" s="157" t="s">
        <v>17</v>
      </c>
      <c r="B38" s="158"/>
      <c r="C38" s="158"/>
      <c r="D38" s="159"/>
      <c r="E38" s="157" t="s">
        <v>21</v>
      </c>
      <c r="F38" s="158"/>
      <c r="G38" s="158"/>
      <c r="H38" s="144" t="s">
        <v>25</v>
      </c>
      <c r="I38" s="145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57" t="s">
        <v>317</v>
      </c>
      <c r="B40" s="174"/>
      <c r="C40" s="174"/>
      <c r="D40" s="175"/>
      <c r="E40" s="157" t="s">
        <v>318</v>
      </c>
      <c r="F40" s="158"/>
      <c r="G40" s="158"/>
      <c r="H40" s="144" t="s">
        <v>319</v>
      </c>
      <c r="I40" s="145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69" t="s">
        <v>45</v>
      </c>
      <c r="B44" s="170"/>
      <c r="C44" s="144"/>
      <c r="D44" s="145"/>
      <c r="E44" s="24"/>
      <c r="F44" s="138"/>
      <c r="G44" s="158"/>
      <c r="H44" s="158"/>
      <c r="I44" s="159"/>
      <c r="J44" s="15"/>
      <c r="K44" s="15"/>
      <c r="L44" s="15"/>
    </row>
    <row r="45" spans="1:12" x14ac:dyDescent="0.2">
      <c r="A45" s="50"/>
      <c r="B45" s="50"/>
      <c r="C45" s="177"/>
      <c r="D45" s="178"/>
      <c r="E45" s="23"/>
      <c r="F45" s="177"/>
      <c r="G45" s="179"/>
      <c r="H45" s="54"/>
      <c r="I45" s="54"/>
      <c r="J45" s="15"/>
      <c r="K45" s="15"/>
      <c r="L45" s="15"/>
    </row>
    <row r="46" spans="1:12" x14ac:dyDescent="0.2">
      <c r="A46" s="169" t="s">
        <v>46</v>
      </c>
      <c r="B46" s="170"/>
      <c r="C46" s="180" t="s">
        <v>324</v>
      </c>
      <c r="D46" s="181"/>
      <c r="E46" s="181"/>
      <c r="F46" s="181"/>
      <c r="G46" s="181"/>
      <c r="H46" s="181"/>
      <c r="I46" s="181"/>
      <c r="J46" s="15"/>
      <c r="K46" s="15"/>
      <c r="L46" s="15"/>
    </row>
    <row r="47" spans="1:12" x14ac:dyDescent="0.2">
      <c r="A47" s="32"/>
      <c r="B47" s="32"/>
      <c r="C47" s="55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69" t="s">
        <v>47</v>
      </c>
      <c r="B48" s="170"/>
      <c r="C48" s="171" t="s">
        <v>325</v>
      </c>
      <c r="D48" s="172"/>
      <c r="E48" s="173"/>
      <c r="F48" s="24"/>
      <c r="G48" s="30" t="s">
        <v>49</v>
      </c>
      <c r="H48" s="171" t="s">
        <v>305</v>
      </c>
      <c r="I48" s="173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69" t="s">
        <v>50</v>
      </c>
      <c r="B50" s="170"/>
      <c r="C50" s="188" t="s">
        <v>326</v>
      </c>
      <c r="D50" s="172"/>
      <c r="E50" s="172"/>
      <c r="F50" s="172"/>
      <c r="G50" s="172"/>
      <c r="H50" s="172"/>
      <c r="I50" s="173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36" t="s">
        <v>51</v>
      </c>
      <c r="B52" s="137"/>
      <c r="C52" s="171" t="s">
        <v>315</v>
      </c>
      <c r="D52" s="172"/>
      <c r="E52" s="172"/>
      <c r="F52" s="172"/>
      <c r="G52" s="172"/>
      <c r="H52" s="172"/>
      <c r="I52" s="140"/>
      <c r="J52" s="15"/>
      <c r="K52" s="15"/>
      <c r="L52" s="15"/>
    </row>
    <row r="53" spans="1:12" x14ac:dyDescent="0.2">
      <c r="A53" s="56"/>
      <c r="B53" s="56"/>
      <c r="C53" s="191" t="s">
        <v>48</v>
      </c>
      <c r="D53" s="191"/>
      <c r="E53" s="191"/>
      <c r="F53" s="191"/>
      <c r="G53" s="191"/>
      <c r="H53" s="191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89" t="s">
        <v>52</v>
      </c>
      <c r="C55" s="190"/>
      <c r="D55" s="190"/>
      <c r="E55" s="190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295</v>
      </c>
      <c r="C56" s="81"/>
      <c r="D56" s="81"/>
      <c r="E56" s="81"/>
      <c r="F56" s="81"/>
      <c r="G56" s="81"/>
      <c r="H56" s="195"/>
      <c r="I56" s="195"/>
      <c r="J56" s="15"/>
      <c r="K56" s="15"/>
      <c r="L56" s="15"/>
    </row>
    <row r="57" spans="1:12" x14ac:dyDescent="0.2">
      <c r="A57" s="56"/>
      <c r="B57" s="80" t="s">
        <v>301</v>
      </c>
      <c r="C57" s="81"/>
      <c r="D57" s="81"/>
      <c r="E57" s="81"/>
      <c r="F57" s="81"/>
      <c r="G57" s="81"/>
      <c r="H57" s="195"/>
      <c r="I57" s="195"/>
      <c r="J57" s="15"/>
      <c r="K57" s="15"/>
      <c r="L57" s="15"/>
    </row>
    <row r="58" spans="1:12" x14ac:dyDescent="0.2">
      <c r="A58" s="56"/>
      <c r="B58" s="103" t="s">
        <v>300</v>
      </c>
      <c r="C58" s="104"/>
      <c r="D58" s="104"/>
      <c r="E58" s="104"/>
      <c r="F58" s="81"/>
      <c r="G58" s="81"/>
      <c r="H58" s="195"/>
      <c r="I58" s="195"/>
      <c r="J58" s="15"/>
      <c r="K58" s="15"/>
      <c r="L58" s="15"/>
    </row>
    <row r="59" spans="1:12" x14ac:dyDescent="0.2">
      <c r="A59" s="56"/>
      <c r="B59" s="80" t="s">
        <v>292</v>
      </c>
      <c r="C59" s="81"/>
      <c r="D59" s="81"/>
      <c r="E59" s="81"/>
      <c r="F59" s="81"/>
      <c r="G59" s="81"/>
      <c r="H59" s="195"/>
      <c r="I59" s="195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195"/>
      <c r="I60" s="195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195"/>
      <c r="I61" s="195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92" t="s">
        <v>53</v>
      </c>
      <c r="H64" s="193"/>
      <c r="I64" s="194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86"/>
      <c r="H65" s="187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L123"/>
  <sheetViews>
    <sheetView showGridLines="0" zoomScale="110" zoomScaleNormal="110" zoomScaleSheetLayoutView="110" workbookViewId="0">
      <selection activeCell="M20" sqref="M20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2" max="12" width="12" style="113" customWidth="1"/>
  </cols>
  <sheetData>
    <row r="1" spans="1:11" ht="12.75" customHeight="1" x14ac:dyDescent="0.2">
      <c r="A1" s="227" t="s">
        <v>54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2.75" customHeight="1" x14ac:dyDescent="0.2">
      <c r="A2" s="228" t="s">
        <v>321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1" ht="12.75" customHeight="1" x14ac:dyDescent="0.2">
      <c r="A4" s="229" t="s">
        <v>307</v>
      </c>
      <c r="B4" s="230"/>
      <c r="C4" s="230"/>
      <c r="D4" s="230"/>
      <c r="E4" s="230"/>
      <c r="F4" s="230"/>
      <c r="G4" s="230"/>
      <c r="H4" s="230"/>
      <c r="I4" s="230"/>
      <c r="J4" s="230"/>
      <c r="K4" s="231"/>
    </row>
    <row r="5" spans="1:11" ht="33" customHeight="1" thickBot="1" x14ac:dyDescent="0.25">
      <c r="A5" s="232" t="s">
        <v>55</v>
      </c>
      <c r="B5" s="233"/>
      <c r="C5" s="233"/>
      <c r="D5" s="233"/>
      <c r="E5" s="233"/>
      <c r="F5" s="233"/>
      <c r="G5" s="233"/>
      <c r="H5" s="234"/>
      <c r="I5" s="63" t="s">
        <v>56</v>
      </c>
      <c r="J5" s="120" t="s">
        <v>57</v>
      </c>
      <c r="K5" s="121" t="s">
        <v>58</v>
      </c>
    </row>
    <row r="6" spans="1:11" x14ac:dyDescent="0.2">
      <c r="A6" s="235">
        <v>1</v>
      </c>
      <c r="B6" s="235"/>
      <c r="C6" s="235"/>
      <c r="D6" s="235"/>
      <c r="E6" s="235"/>
      <c r="F6" s="235"/>
      <c r="G6" s="235"/>
      <c r="H6" s="235"/>
      <c r="I6" s="64">
        <v>2</v>
      </c>
      <c r="J6" s="119">
        <v>3</v>
      </c>
      <c r="K6" s="119">
        <v>4</v>
      </c>
    </row>
    <row r="7" spans="1:11" ht="11.25" customHeight="1" x14ac:dyDescent="0.2">
      <c r="A7" s="236" t="s">
        <v>60</v>
      </c>
      <c r="B7" s="237"/>
      <c r="C7" s="237"/>
      <c r="D7" s="237"/>
      <c r="E7" s="237"/>
      <c r="F7" s="237"/>
      <c r="G7" s="237"/>
      <c r="H7" s="237"/>
      <c r="I7" s="237"/>
      <c r="J7" s="237"/>
      <c r="K7" s="238"/>
    </row>
    <row r="8" spans="1:11" ht="12.75" customHeight="1" x14ac:dyDescent="0.2">
      <c r="A8" s="211" t="s">
        <v>59</v>
      </c>
      <c r="B8" s="212"/>
      <c r="C8" s="212"/>
      <c r="D8" s="212"/>
      <c r="E8" s="212"/>
      <c r="F8" s="212"/>
      <c r="G8" s="212"/>
      <c r="H8" s="226"/>
      <c r="I8" s="6">
        <v>1</v>
      </c>
      <c r="J8" s="8">
        <v>0</v>
      </c>
      <c r="K8" s="8">
        <v>0</v>
      </c>
    </row>
    <row r="9" spans="1:11" ht="12.75" customHeight="1" x14ac:dyDescent="0.2">
      <c r="A9" s="199" t="s">
        <v>61</v>
      </c>
      <c r="B9" s="200"/>
      <c r="C9" s="200"/>
      <c r="D9" s="200"/>
      <c r="E9" s="200"/>
      <c r="F9" s="200"/>
      <c r="G9" s="200"/>
      <c r="H9" s="201"/>
      <c r="I9" s="4">
        <v>2</v>
      </c>
      <c r="J9" s="9">
        <f>J10+J17+J27+J36+J40</f>
        <v>2801246793.6858411</v>
      </c>
      <c r="K9" s="9">
        <f>K10+K17+K27+K36+K40</f>
        <v>2798733858.7235737</v>
      </c>
    </row>
    <row r="10" spans="1:11" ht="12.75" customHeight="1" x14ac:dyDescent="0.2">
      <c r="A10" s="196" t="s">
        <v>62</v>
      </c>
      <c r="B10" s="197"/>
      <c r="C10" s="197"/>
      <c r="D10" s="197"/>
      <c r="E10" s="197"/>
      <c r="F10" s="197"/>
      <c r="G10" s="197"/>
      <c r="H10" s="198"/>
      <c r="I10" s="4">
        <v>3</v>
      </c>
      <c r="J10" s="9">
        <f>SUM(J11:J16)</f>
        <v>294005934.43421036</v>
      </c>
      <c r="K10" s="9">
        <f>SUM(K11:K16)</f>
        <v>284903857.35235572</v>
      </c>
    </row>
    <row r="11" spans="1:11" ht="12.75" customHeight="1" x14ac:dyDescent="0.2">
      <c r="A11" s="196" t="s">
        <v>63</v>
      </c>
      <c r="B11" s="197"/>
      <c r="C11" s="197"/>
      <c r="D11" s="197"/>
      <c r="E11" s="197"/>
      <c r="F11" s="197"/>
      <c r="G11" s="197"/>
      <c r="H11" s="198"/>
      <c r="I11" s="4">
        <v>4</v>
      </c>
      <c r="J11" s="10">
        <v>8607298</v>
      </c>
      <c r="K11" s="10">
        <v>9392362.0099999998</v>
      </c>
    </row>
    <row r="12" spans="1:11" ht="12.75" customHeight="1" x14ac:dyDescent="0.2">
      <c r="A12" s="196" t="s">
        <v>64</v>
      </c>
      <c r="B12" s="197"/>
      <c r="C12" s="197"/>
      <c r="D12" s="197"/>
      <c r="E12" s="197"/>
      <c r="F12" s="197"/>
      <c r="G12" s="197"/>
      <c r="H12" s="198"/>
      <c r="I12" s="4">
        <v>5</v>
      </c>
      <c r="J12" s="10">
        <v>235073635.77931035</v>
      </c>
      <c r="K12" s="10">
        <v>220213304.02278572</v>
      </c>
    </row>
    <row r="13" spans="1:11" ht="12.75" customHeight="1" x14ac:dyDescent="0.2">
      <c r="A13" s="196" t="s">
        <v>0</v>
      </c>
      <c r="B13" s="197"/>
      <c r="C13" s="197"/>
      <c r="D13" s="197"/>
      <c r="E13" s="197"/>
      <c r="F13" s="197"/>
      <c r="G13" s="197"/>
      <c r="H13" s="198"/>
      <c r="I13" s="4">
        <v>6</v>
      </c>
      <c r="J13" s="10">
        <v>26024445.654899999</v>
      </c>
      <c r="K13" s="10">
        <v>26024445.989569999</v>
      </c>
    </row>
    <row r="14" spans="1:11" ht="12.75" customHeight="1" x14ac:dyDescent="0.2">
      <c r="A14" s="196" t="s">
        <v>65</v>
      </c>
      <c r="B14" s="197"/>
      <c r="C14" s="197"/>
      <c r="D14" s="197"/>
      <c r="E14" s="197"/>
      <c r="F14" s="197"/>
      <c r="G14" s="197"/>
      <c r="H14" s="198"/>
      <c r="I14" s="4">
        <v>7</v>
      </c>
      <c r="J14" s="10">
        <v>1024539</v>
      </c>
      <c r="K14" s="10">
        <v>2044712.47</v>
      </c>
    </row>
    <row r="15" spans="1:11" ht="12.75" customHeight="1" x14ac:dyDescent="0.2">
      <c r="A15" s="196" t="s">
        <v>66</v>
      </c>
      <c r="B15" s="197"/>
      <c r="C15" s="197"/>
      <c r="D15" s="197"/>
      <c r="E15" s="197"/>
      <c r="F15" s="197"/>
      <c r="G15" s="197"/>
      <c r="H15" s="198"/>
      <c r="I15" s="4">
        <v>8</v>
      </c>
      <c r="J15" s="10">
        <v>23276016</v>
      </c>
      <c r="K15" s="10">
        <v>27229032.859999999</v>
      </c>
    </row>
    <row r="16" spans="1:11" ht="12.75" customHeight="1" x14ac:dyDescent="0.2">
      <c r="A16" s="196" t="s">
        <v>67</v>
      </c>
      <c r="B16" s="197"/>
      <c r="C16" s="197"/>
      <c r="D16" s="197"/>
      <c r="E16" s="197"/>
      <c r="F16" s="197"/>
      <c r="G16" s="197"/>
      <c r="H16" s="198"/>
      <c r="I16" s="4">
        <v>9</v>
      </c>
      <c r="J16" s="10">
        <v>0</v>
      </c>
      <c r="K16" s="10">
        <v>0</v>
      </c>
    </row>
    <row r="17" spans="1:11" ht="12.75" customHeight="1" x14ac:dyDescent="0.2">
      <c r="A17" s="196" t="s">
        <v>68</v>
      </c>
      <c r="B17" s="197"/>
      <c r="C17" s="197"/>
      <c r="D17" s="197"/>
      <c r="E17" s="197"/>
      <c r="F17" s="197"/>
      <c r="G17" s="197"/>
      <c r="H17" s="198"/>
      <c r="I17" s="4">
        <v>10</v>
      </c>
      <c r="J17" s="9">
        <f>SUM(J18:J26)</f>
        <v>2304443634.0989037</v>
      </c>
      <c r="K17" s="9">
        <f>SUM(K18:K26)</f>
        <v>2317711971.709569</v>
      </c>
    </row>
    <row r="18" spans="1:11" x14ac:dyDescent="0.2">
      <c r="A18" s="196" t="s">
        <v>69</v>
      </c>
      <c r="B18" s="197"/>
      <c r="C18" s="197"/>
      <c r="D18" s="197"/>
      <c r="E18" s="197"/>
      <c r="F18" s="197"/>
      <c r="G18" s="197"/>
      <c r="H18" s="198"/>
      <c r="I18" s="4">
        <v>11</v>
      </c>
      <c r="J18" s="10">
        <v>327688309.51767969</v>
      </c>
      <c r="K18" s="10">
        <v>339633809.98881364</v>
      </c>
    </row>
    <row r="19" spans="1:11" ht="12.75" customHeight="1" x14ac:dyDescent="0.2">
      <c r="A19" s="196" t="s">
        <v>70</v>
      </c>
      <c r="B19" s="197"/>
      <c r="C19" s="197"/>
      <c r="D19" s="197"/>
      <c r="E19" s="197"/>
      <c r="F19" s="197"/>
      <c r="G19" s="197"/>
      <c r="H19" s="198"/>
      <c r="I19" s="4">
        <v>12</v>
      </c>
      <c r="J19" s="10">
        <v>837745811.14031303</v>
      </c>
      <c r="K19" s="10">
        <v>977931369.78578997</v>
      </c>
    </row>
    <row r="20" spans="1:11" ht="12.75" customHeight="1" x14ac:dyDescent="0.2">
      <c r="A20" s="196" t="s">
        <v>71</v>
      </c>
      <c r="B20" s="197"/>
      <c r="C20" s="197"/>
      <c r="D20" s="197"/>
      <c r="E20" s="197"/>
      <c r="F20" s="197"/>
      <c r="G20" s="197"/>
      <c r="H20" s="198"/>
      <c r="I20" s="4">
        <v>13</v>
      </c>
      <c r="J20" s="10">
        <v>520020891.68793064</v>
      </c>
      <c r="K20" s="10">
        <v>844623355.76165545</v>
      </c>
    </row>
    <row r="21" spans="1:11" ht="12.75" customHeight="1" x14ac:dyDescent="0.2">
      <c r="A21" s="196" t="s">
        <v>72</v>
      </c>
      <c r="B21" s="197"/>
      <c r="C21" s="197"/>
      <c r="D21" s="197"/>
      <c r="E21" s="197"/>
      <c r="F21" s="197"/>
      <c r="G21" s="197"/>
      <c r="H21" s="198"/>
      <c r="I21" s="4">
        <v>14</v>
      </c>
      <c r="J21" s="10">
        <v>37358418</v>
      </c>
      <c r="K21" s="10">
        <v>39944670.659999996</v>
      </c>
    </row>
    <row r="22" spans="1:11" ht="12.75" customHeight="1" x14ac:dyDescent="0.2">
      <c r="A22" s="196" t="s">
        <v>73</v>
      </c>
      <c r="B22" s="197"/>
      <c r="C22" s="197"/>
      <c r="D22" s="197"/>
      <c r="E22" s="197"/>
      <c r="F22" s="197"/>
      <c r="G22" s="197"/>
      <c r="H22" s="198"/>
      <c r="I22" s="4">
        <v>15</v>
      </c>
      <c r="J22" s="10">
        <v>0</v>
      </c>
      <c r="K22" s="10">
        <v>0</v>
      </c>
    </row>
    <row r="23" spans="1:11" ht="12.75" customHeight="1" x14ac:dyDescent="0.2">
      <c r="A23" s="196" t="s">
        <v>74</v>
      </c>
      <c r="B23" s="197"/>
      <c r="C23" s="197"/>
      <c r="D23" s="197"/>
      <c r="E23" s="197"/>
      <c r="F23" s="197"/>
      <c r="G23" s="197"/>
      <c r="H23" s="198"/>
      <c r="I23" s="4">
        <v>16</v>
      </c>
      <c r="J23" s="10">
        <v>32715901.757640198</v>
      </c>
      <c r="K23" s="10">
        <v>12494952.3204078</v>
      </c>
    </row>
    <row r="24" spans="1:11" ht="12.75" customHeight="1" x14ac:dyDescent="0.2">
      <c r="A24" s="196" t="s">
        <v>75</v>
      </c>
      <c r="B24" s="197"/>
      <c r="C24" s="197"/>
      <c r="D24" s="197"/>
      <c r="E24" s="197"/>
      <c r="F24" s="197"/>
      <c r="G24" s="197"/>
      <c r="H24" s="198"/>
      <c r="I24" s="4">
        <v>17</v>
      </c>
      <c r="J24" s="10">
        <v>546417897.99372637</v>
      </c>
      <c r="K24" s="10">
        <v>100633512.787534</v>
      </c>
    </row>
    <row r="25" spans="1:11" ht="12.75" customHeight="1" x14ac:dyDescent="0.2">
      <c r="A25" s="196" t="s">
        <v>76</v>
      </c>
      <c r="B25" s="197"/>
      <c r="C25" s="197"/>
      <c r="D25" s="197"/>
      <c r="E25" s="197"/>
      <c r="F25" s="197"/>
      <c r="G25" s="197"/>
      <c r="H25" s="198"/>
      <c r="I25" s="4">
        <v>18</v>
      </c>
      <c r="J25" s="10">
        <v>2496404.0016135699</v>
      </c>
      <c r="K25" s="10">
        <v>2450300.4053676501</v>
      </c>
    </row>
    <row r="26" spans="1:11" ht="12.75" customHeight="1" x14ac:dyDescent="0.2">
      <c r="A26" s="196" t="s">
        <v>77</v>
      </c>
      <c r="B26" s="197"/>
      <c r="C26" s="197"/>
      <c r="D26" s="197"/>
      <c r="E26" s="197"/>
      <c r="F26" s="197"/>
      <c r="G26" s="197"/>
      <c r="H26" s="198"/>
      <c r="I26" s="4">
        <v>19</v>
      </c>
      <c r="J26" s="10">
        <v>0</v>
      </c>
      <c r="K26" s="10">
        <v>0</v>
      </c>
    </row>
    <row r="27" spans="1:11" ht="12.75" customHeight="1" x14ac:dyDescent="0.2">
      <c r="A27" s="196" t="s">
        <v>78</v>
      </c>
      <c r="B27" s="197"/>
      <c r="C27" s="197"/>
      <c r="D27" s="197"/>
      <c r="E27" s="197"/>
      <c r="F27" s="197"/>
      <c r="G27" s="197"/>
      <c r="H27" s="198"/>
      <c r="I27" s="4">
        <v>20</v>
      </c>
      <c r="J27" s="9">
        <f>SUM(J28:J35)</f>
        <v>17027871.222235028</v>
      </c>
      <c r="K27" s="9">
        <f>SUM(K28:K35)</f>
        <v>16937879.325242829</v>
      </c>
    </row>
    <row r="28" spans="1:11" ht="12.75" customHeight="1" x14ac:dyDescent="0.2">
      <c r="A28" s="196" t="s">
        <v>79</v>
      </c>
      <c r="B28" s="197"/>
      <c r="C28" s="197"/>
      <c r="D28" s="197"/>
      <c r="E28" s="197"/>
      <c r="F28" s="197"/>
      <c r="G28" s="197"/>
      <c r="H28" s="198"/>
      <c r="I28" s="4">
        <v>21</v>
      </c>
      <c r="J28" s="10">
        <v>0</v>
      </c>
      <c r="K28" s="10">
        <v>-0.27508652210235596</v>
      </c>
    </row>
    <row r="29" spans="1:11" ht="12.75" customHeight="1" x14ac:dyDescent="0.2">
      <c r="A29" s="196" t="s">
        <v>80</v>
      </c>
      <c r="B29" s="197"/>
      <c r="C29" s="197"/>
      <c r="D29" s="197"/>
      <c r="E29" s="197"/>
      <c r="F29" s="197"/>
      <c r="G29" s="197"/>
      <c r="H29" s="198"/>
      <c r="I29" s="4">
        <v>22</v>
      </c>
      <c r="J29" s="10">
        <v>0</v>
      </c>
      <c r="K29" s="10">
        <v>0</v>
      </c>
    </row>
    <row r="30" spans="1:11" ht="12.75" customHeight="1" x14ac:dyDescent="0.2">
      <c r="A30" s="196" t="s">
        <v>81</v>
      </c>
      <c r="B30" s="197"/>
      <c r="C30" s="197"/>
      <c r="D30" s="197"/>
      <c r="E30" s="197"/>
      <c r="F30" s="197"/>
      <c r="G30" s="197"/>
      <c r="H30" s="198"/>
      <c r="I30" s="4">
        <v>23</v>
      </c>
      <c r="J30" s="10">
        <f>1225020</f>
        <v>1225020</v>
      </c>
      <c r="K30" s="10">
        <v>1225020</v>
      </c>
    </row>
    <row r="31" spans="1:11" ht="12.75" customHeight="1" x14ac:dyDescent="0.2">
      <c r="A31" s="196" t="s">
        <v>82</v>
      </c>
      <c r="B31" s="197"/>
      <c r="C31" s="197"/>
      <c r="D31" s="197"/>
      <c r="E31" s="197"/>
      <c r="F31" s="197"/>
      <c r="G31" s="197"/>
      <c r="H31" s="198"/>
      <c r="I31" s="4">
        <v>24</v>
      </c>
      <c r="J31" s="10">
        <v>0</v>
      </c>
      <c r="K31" s="10">
        <v>0</v>
      </c>
    </row>
    <row r="32" spans="1:11" ht="12.75" customHeight="1" x14ac:dyDescent="0.2">
      <c r="A32" s="196" t="s">
        <v>83</v>
      </c>
      <c r="B32" s="197"/>
      <c r="C32" s="197"/>
      <c r="D32" s="197"/>
      <c r="E32" s="197"/>
      <c r="F32" s="197"/>
      <c r="G32" s="197"/>
      <c r="H32" s="198"/>
      <c r="I32" s="4">
        <v>25</v>
      </c>
      <c r="J32" s="10">
        <v>12117272.637587998</v>
      </c>
      <c r="K32" s="10">
        <v>13320811.30869605</v>
      </c>
    </row>
    <row r="33" spans="1:11" ht="12.75" customHeight="1" x14ac:dyDescent="0.2">
      <c r="A33" s="196" t="s">
        <v>84</v>
      </c>
      <c r="B33" s="197"/>
      <c r="C33" s="197"/>
      <c r="D33" s="197"/>
      <c r="E33" s="197"/>
      <c r="F33" s="197"/>
      <c r="G33" s="197"/>
      <c r="H33" s="198"/>
      <c r="I33" s="4">
        <v>26</v>
      </c>
      <c r="J33" s="10">
        <v>3685578.5846470287</v>
      </c>
      <c r="K33" s="10">
        <v>2392048.2916333</v>
      </c>
    </row>
    <row r="34" spans="1:11" ht="12.75" customHeight="1" x14ac:dyDescent="0.2">
      <c r="A34" s="196" t="s">
        <v>85</v>
      </c>
      <c r="B34" s="197"/>
      <c r="C34" s="197"/>
      <c r="D34" s="197"/>
      <c r="E34" s="197"/>
      <c r="F34" s="197"/>
      <c r="G34" s="197"/>
      <c r="H34" s="198"/>
      <c r="I34" s="4">
        <v>27</v>
      </c>
      <c r="J34" s="10">
        <v>0</v>
      </c>
      <c r="K34" s="10">
        <v>0</v>
      </c>
    </row>
    <row r="35" spans="1:11" ht="12.75" customHeight="1" x14ac:dyDescent="0.2">
      <c r="A35" s="196" t="s">
        <v>86</v>
      </c>
      <c r="B35" s="197"/>
      <c r="C35" s="197"/>
      <c r="D35" s="197"/>
      <c r="E35" s="197"/>
      <c r="F35" s="197"/>
      <c r="G35" s="197"/>
      <c r="H35" s="198"/>
      <c r="I35" s="4">
        <v>28</v>
      </c>
      <c r="J35" s="10">
        <v>0</v>
      </c>
      <c r="K35" s="10">
        <v>0</v>
      </c>
    </row>
    <row r="36" spans="1:11" ht="12.75" customHeight="1" x14ac:dyDescent="0.2">
      <c r="A36" s="196" t="s">
        <v>87</v>
      </c>
      <c r="B36" s="197"/>
      <c r="C36" s="197"/>
      <c r="D36" s="197"/>
      <c r="E36" s="197"/>
      <c r="F36" s="197"/>
      <c r="G36" s="197"/>
      <c r="H36" s="198"/>
      <c r="I36" s="4">
        <v>29</v>
      </c>
      <c r="J36" s="9">
        <f>SUM(J37:J39)</f>
        <v>0</v>
      </c>
      <c r="K36" s="9">
        <f>SUM(K37:K39)</f>
        <v>0</v>
      </c>
    </row>
    <row r="37" spans="1:11" ht="12.75" customHeight="1" x14ac:dyDescent="0.2">
      <c r="A37" s="196" t="s">
        <v>88</v>
      </c>
      <c r="B37" s="197"/>
      <c r="C37" s="197"/>
      <c r="D37" s="197"/>
      <c r="E37" s="197"/>
      <c r="F37" s="197"/>
      <c r="G37" s="197"/>
      <c r="H37" s="198"/>
      <c r="I37" s="4">
        <v>30</v>
      </c>
      <c r="J37" s="10">
        <v>0</v>
      </c>
      <c r="K37" s="10">
        <v>0</v>
      </c>
    </row>
    <row r="38" spans="1:11" ht="12.75" customHeight="1" x14ac:dyDescent="0.2">
      <c r="A38" s="196" t="s">
        <v>89</v>
      </c>
      <c r="B38" s="197"/>
      <c r="C38" s="197"/>
      <c r="D38" s="197"/>
      <c r="E38" s="197"/>
      <c r="F38" s="197"/>
      <c r="G38" s="197"/>
      <c r="H38" s="198"/>
      <c r="I38" s="4">
        <v>31</v>
      </c>
      <c r="J38" s="10">
        <v>0</v>
      </c>
      <c r="K38" s="10">
        <v>0</v>
      </c>
    </row>
    <row r="39" spans="1:11" ht="12.75" customHeight="1" x14ac:dyDescent="0.2">
      <c r="A39" s="196" t="s">
        <v>90</v>
      </c>
      <c r="B39" s="197"/>
      <c r="C39" s="197"/>
      <c r="D39" s="197"/>
      <c r="E39" s="197"/>
      <c r="F39" s="197"/>
      <c r="G39" s="197"/>
      <c r="H39" s="198"/>
      <c r="I39" s="4">
        <v>32</v>
      </c>
      <c r="J39" s="10">
        <v>0</v>
      </c>
      <c r="K39" s="10">
        <v>0</v>
      </c>
    </row>
    <row r="40" spans="1:11" ht="12.75" customHeight="1" x14ac:dyDescent="0.2">
      <c r="A40" s="196" t="s">
        <v>91</v>
      </c>
      <c r="B40" s="197"/>
      <c r="C40" s="197"/>
      <c r="D40" s="197"/>
      <c r="E40" s="197"/>
      <c r="F40" s="197"/>
      <c r="G40" s="197"/>
      <c r="H40" s="198"/>
      <c r="I40" s="4">
        <v>33</v>
      </c>
      <c r="J40" s="10">
        <v>185769353.93049198</v>
      </c>
      <c r="K40" s="10">
        <v>179180150.33640575</v>
      </c>
    </row>
    <row r="41" spans="1:11" ht="12.75" customHeight="1" x14ac:dyDescent="0.2">
      <c r="A41" s="199" t="s">
        <v>92</v>
      </c>
      <c r="B41" s="200"/>
      <c r="C41" s="200"/>
      <c r="D41" s="200"/>
      <c r="E41" s="200"/>
      <c r="F41" s="200"/>
      <c r="G41" s="200"/>
      <c r="H41" s="201"/>
      <c r="I41" s="4">
        <v>34</v>
      </c>
      <c r="J41" s="9">
        <f>J42+J50+J57+J65</f>
        <v>2468920106.7878308</v>
      </c>
      <c r="K41" s="9">
        <f>K42+K50+K57+K65</f>
        <v>2258407275.2896485</v>
      </c>
    </row>
    <row r="42" spans="1:11" ht="12.75" customHeight="1" x14ac:dyDescent="0.2">
      <c r="A42" s="196" t="s">
        <v>93</v>
      </c>
      <c r="B42" s="197"/>
      <c r="C42" s="197"/>
      <c r="D42" s="197"/>
      <c r="E42" s="197"/>
      <c r="F42" s="197"/>
      <c r="G42" s="197"/>
      <c r="H42" s="198"/>
      <c r="I42" s="4">
        <v>35</v>
      </c>
      <c r="J42" s="9">
        <f>SUM(J43:J49)</f>
        <v>958060248.81233871</v>
      </c>
      <c r="K42" s="9">
        <f>SUM(K43:K49)</f>
        <v>1039352070.6569813</v>
      </c>
    </row>
    <row r="43" spans="1:11" ht="12.75" customHeight="1" x14ac:dyDescent="0.2">
      <c r="A43" s="196" t="s">
        <v>94</v>
      </c>
      <c r="B43" s="197"/>
      <c r="C43" s="197"/>
      <c r="D43" s="197"/>
      <c r="E43" s="197"/>
      <c r="F43" s="197"/>
      <c r="G43" s="197"/>
      <c r="H43" s="198"/>
      <c r="I43" s="4">
        <v>36</v>
      </c>
      <c r="J43" s="10">
        <v>268233123.54219913</v>
      </c>
      <c r="K43" s="10">
        <v>312001987.97336715</v>
      </c>
    </row>
    <row r="44" spans="1:11" ht="12.75" customHeight="1" x14ac:dyDescent="0.2">
      <c r="A44" s="196" t="s">
        <v>95</v>
      </c>
      <c r="B44" s="197"/>
      <c r="C44" s="197"/>
      <c r="D44" s="197"/>
      <c r="E44" s="197"/>
      <c r="F44" s="197"/>
      <c r="G44" s="197"/>
      <c r="H44" s="198"/>
      <c r="I44" s="4">
        <v>37</v>
      </c>
      <c r="J44" s="10">
        <v>53116103.092141338</v>
      </c>
      <c r="K44" s="10">
        <v>59483620.749494649</v>
      </c>
    </row>
    <row r="45" spans="1:11" ht="12.75" customHeight="1" x14ac:dyDescent="0.2">
      <c r="A45" s="196" t="s">
        <v>96</v>
      </c>
      <c r="B45" s="197"/>
      <c r="C45" s="197"/>
      <c r="D45" s="197"/>
      <c r="E45" s="197"/>
      <c r="F45" s="197"/>
      <c r="G45" s="197"/>
      <c r="H45" s="198"/>
      <c r="I45" s="4">
        <v>38</v>
      </c>
      <c r="J45" s="10">
        <v>259562366.27368701</v>
      </c>
      <c r="K45" s="10">
        <v>363107618.21807891</v>
      </c>
    </row>
    <row r="46" spans="1:11" ht="12.75" customHeight="1" x14ac:dyDescent="0.2">
      <c r="A46" s="196" t="s">
        <v>97</v>
      </c>
      <c r="B46" s="197"/>
      <c r="C46" s="197"/>
      <c r="D46" s="197"/>
      <c r="E46" s="197"/>
      <c r="F46" s="197"/>
      <c r="G46" s="197"/>
      <c r="H46" s="198"/>
      <c r="I46" s="4">
        <v>39</v>
      </c>
      <c r="J46" s="10">
        <v>192683096.22623557</v>
      </c>
      <c r="K46" s="10">
        <v>120546229.39385115</v>
      </c>
    </row>
    <row r="47" spans="1:11" ht="12.75" customHeight="1" x14ac:dyDescent="0.2">
      <c r="A47" s="196" t="s">
        <v>98</v>
      </c>
      <c r="B47" s="197"/>
      <c r="C47" s="197"/>
      <c r="D47" s="197"/>
      <c r="E47" s="197"/>
      <c r="F47" s="197"/>
      <c r="G47" s="197"/>
      <c r="H47" s="198"/>
      <c r="I47" s="4">
        <v>40</v>
      </c>
      <c r="J47" s="10">
        <v>0</v>
      </c>
      <c r="K47" s="10">
        <v>0</v>
      </c>
    </row>
    <row r="48" spans="1:11" ht="12.75" customHeight="1" x14ac:dyDescent="0.2">
      <c r="A48" s="196" t="s">
        <v>99</v>
      </c>
      <c r="B48" s="197"/>
      <c r="C48" s="197"/>
      <c r="D48" s="197"/>
      <c r="E48" s="197"/>
      <c r="F48" s="197"/>
      <c r="G48" s="197"/>
      <c r="H48" s="198"/>
      <c r="I48" s="4">
        <v>41</v>
      </c>
      <c r="J48" s="10">
        <v>184465559.67807564</v>
      </c>
      <c r="K48" s="10">
        <v>184212614.32218945</v>
      </c>
    </row>
    <row r="49" spans="1:11" ht="12.75" customHeight="1" x14ac:dyDescent="0.2">
      <c r="A49" s="196" t="s">
        <v>100</v>
      </c>
      <c r="B49" s="197"/>
      <c r="C49" s="197"/>
      <c r="D49" s="197"/>
      <c r="E49" s="197"/>
      <c r="F49" s="197"/>
      <c r="G49" s="197"/>
      <c r="H49" s="198"/>
      <c r="I49" s="4">
        <v>42</v>
      </c>
      <c r="J49" s="10">
        <v>0</v>
      </c>
      <c r="K49" s="10">
        <v>0</v>
      </c>
    </row>
    <row r="50" spans="1:11" ht="12.75" customHeight="1" x14ac:dyDescent="0.2">
      <c r="A50" s="196" t="s">
        <v>101</v>
      </c>
      <c r="B50" s="197"/>
      <c r="C50" s="197"/>
      <c r="D50" s="197"/>
      <c r="E50" s="197"/>
      <c r="F50" s="197"/>
      <c r="G50" s="197"/>
      <c r="H50" s="198"/>
      <c r="I50" s="4">
        <v>43</v>
      </c>
      <c r="J50" s="9">
        <f>SUM(J51:J56)</f>
        <v>1168333713.1686146</v>
      </c>
      <c r="K50" s="9">
        <f>SUM(K51:K56)</f>
        <v>1022031735.4864818</v>
      </c>
    </row>
    <row r="51" spans="1:11" ht="12.75" customHeight="1" x14ac:dyDescent="0.2">
      <c r="A51" s="196" t="s">
        <v>102</v>
      </c>
      <c r="B51" s="197"/>
      <c r="C51" s="197"/>
      <c r="D51" s="197"/>
      <c r="E51" s="197"/>
      <c r="F51" s="197"/>
      <c r="G51" s="197"/>
      <c r="H51" s="198"/>
      <c r="I51" s="4">
        <v>44</v>
      </c>
      <c r="J51" s="10">
        <v>0.18712759763002396</v>
      </c>
      <c r="K51" s="10">
        <v>0.49420098960399628</v>
      </c>
    </row>
    <row r="52" spans="1:11" ht="12.75" customHeight="1" x14ac:dyDescent="0.2">
      <c r="A52" s="196" t="s">
        <v>103</v>
      </c>
      <c r="B52" s="197"/>
      <c r="C52" s="197"/>
      <c r="D52" s="197"/>
      <c r="E52" s="197"/>
      <c r="F52" s="197"/>
      <c r="G52" s="197"/>
      <c r="H52" s="198"/>
      <c r="I52" s="4">
        <v>45</v>
      </c>
      <c r="J52" s="10">
        <v>1105413904.2868958</v>
      </c>
      <c r="K52" s="10">
        <v>971357892.83427668</v>
      </c>
    </row>
    <row r="53" spans="1:11" ht="12.75" customHeight="1" x14ac:dyDescent="0.2">
      <c r="A53" s="196" t="s">
        <v>104</v>
      </c>
      <c r="B53" s="197"/>
      <c r="C53" s="197"/>
      <c r="D53" s="197"/>
      <c r="E53" s="197"/>
      <c r="F53" s="197"/>
      <c r="G53" s="197"/>
      <c r="H53" s="198"/>
      <c r="I53" s="4">
        <v>46</v>
      </c>
      <c r="J53" s="10">
        <v>0</v>
      </c>
      <c r="K53" s="10">
        <v>0</v>
      </c>
    </row>
    <row r="54" spans="1:11" ht="12.75" customHeight="1" x14ac:dyDescent="0.2">
      <c r="A54" s="196" t="s">
        <v>105</v>
      </c>
      <c r="B54" s="197"/>
      <c r="C54" s="197"/>
      <c r="D54" s="197"/>
      <c r="E54" s="197"/>
      <c r="F54" s="197"/>
      <c r="G54" s="197"/>
      <c r="H54" s="198"/>
      <c r="I54" s="4">
        <v>47</v>
      </c>
      <c r="J54" s="10">
        <v>1347419.13419327</v>
      </c>
      <c r="K54" s="10">
        <v>1144022.6904726999</v>
      </c>
    </row>
    <row r="55" spans="1:11" ht="12.75" customHeight="1" x14ac:dyDescent="0.2">
      <c r="A55" s="196" t="s">
        <v>106</v>
      </c>
      <c r="B55" s="197"/>
      <c r="C55" s="197"/>
      <c r="D55" s="197"/>
      <c r="E55" s="197"/>
      <c r="F55" s="197"/>
      <c r="G55" s="197"/>
      <c r="H55" s="198"/>
      <c r="I55" s="4">
        <v>48</v>
      </c>
      <c r="J55" s="10">
        <v>34604367.103921816</v>
      </c>
      <c r="K55" s="10">
        <v>19302928.959173549</v>
      </c>
    </row>
    <row r="56" spans="1:11" ht="12.75" customHeight="1" x14ac:dyDescent="0.2">
      <c r="A56" s="196" t="s">
        <v>107</v>
      </c>
      <c r="B56" s="197"/>
      <c r="C56" s="197"/>
      <c r="D56" s="197"/>
      <c r="E56" s="197"/>
      <c r="F56" s="197"/>
      <c r="G56" s="197"/>
      <c r="H56" s="198"/>
      <c r="I56" s="4">
        <v>49</v>
      </c>
      <c r="J56" s="10">
        <v>26968022.456476122</v>
      </c>
      <c r="K56" s="10">
        <v>30226890.508357849</v>
      </c>
    </row>
    <row r="57" spans="1:11" ht="12.75" customHeight="1" x14ac:dyDescent="0.2">
      <c r="A57" s="196" t="s">
        <v>108</v>
      </c>
      <c r="B57" s="197"/>
      <c r="C57" s="197"/>
      <c r="D57" s="197"/>
      <c r="E57" s="197"/>
      <c r="F57" s="197"/>
      <c r="G57" s="197"/>
      <c r="H57" s="198"/>
      <c r="I57" s="4">
        <v>50</v>
      </c>
      <c r="J57" s="9">
        <f>SUM(J58:J64)</f>
        <v>4915282.0133520067</v>
      </c>
      <c r="K57" s="9">
        <f>SUM(K58:K64)</f>
        <v>18383295.296391845</v>
      </c>
    </row>
    <row r="58" spans="1:11" ht="12.75" customHeight="1" x14ac:dyDescent="0.2">
      <c r="A58" s="196" t="s">
        <v>109</v>
      </c>
      <c r="B58" s="197"/>
      <c r="C58" s="197"/>
      <c r="D58" s="197"/>
      <c r="E58" s="197"/>
      <c r="F58" s="197"/>
      <c r="G58" s="197"/>
      <c r="H58" s="198"/>
      <c r="I58" s="4">
        <v>51</v>
      </c>
      <c r="J58" s="10">
        <v>0</v>
      </c>
      <c r="K58" s="10">
        <v>0</v>
      </c>
    </row>
    <row r="59" spans="1:11" ht="12.75" customHeight="1" x14ac:dyDescent="0.2">
      <c r="A59" s="196" t="s">
        <v>110</v>
      </c>
      <c r="B59" s="197"/>
      <c r="C59" s="197"/>
      <c r="D59" s="197"/>
      <c r="E59" s="197"/>
      <c r="F59" s="197"/>
      <c r="G59" s="197"/>
      <c r="H59" s="198"/>
      <c r="I59" s="4">
        <v>52</v>
      </c>
      <c r="J59" s="10">
        <v>0</v>
      </c>
      <c r="K59" s="10">
        <v>0.25723999738693237</v>
      </c>
    </row>
    <row r="60" spans="1:11" ht="12.75" customHeight="1" x14ac:dyDescent="0.2">
      <c r="A60" s="196" t="s">
        <v>111</v>
      </c>
      <c r="B60" s="197"/>
      <c r="C60" s="197"/>
      <c r="D60" s="197"/>
      <c r="E60" s="197"/>
      <c r="F60" s="197"/>
      <c r="G60" s="197"/>
      <c r="H60" s="198"/>
      <c r="I60" s="4">
        <v>53</v>
      </c>
      <c r="J60" s="10">
        <v>0</v>
      </c>
      <c r="K60" s="10">
        <v>0</v>
      </c>
    </row>
    <row r="61" spans="1:11" ht="12.75" customHeight="1" x14ac:dyDescent="0.2">
      <c r="A61" s="196" t="s">
        <v>82</v>
      </c>
      <c r="B61" s="197"/>
      <c r="C61" s="197"/>
      <c r="D61" s="197"/>
      <c r="E61" s="197"/>
      <c r="F61" s="197"/>
      <c r="G61" s="197"/>
      <c r="H61" s="198"/>
      <c r="I61" s="4">
        <v>54</v>
      </c>
      <c r="J61" s="10">
        <v>0</v>
      </c>
      <c r="K61" s="10">
        <v>0</v>
      </c>
    </row>
    <row r="62" spans="1:11" ht="12.75" customHeight="1" x14ac:dyDescent="0.2">
      <c r="A62" s="196" t="s">
        <v>83</v>
      </c>
      <c r="B62" s="197"/>
      <c r="C62" s="197"/>
      <c r="D62" s="197"/>
      <c r="E62" s="197"/>
      <c r="F62" s="197"/>
      <c r="G62" s="197"/>
      <c r="H62" s="198"/>
      <c r="I62" s="4">
        <v>55</v>
      </c>
      <c r="J62" s="10">
        <v>306000</v>
      </c>
      <c r="K62" s="10">
        <v>270000</v>
      </c>
    </row>
    <row r="63" spans="1:11" ht="12.75" customHeight="1" x14ac:dyDescent="0.2">
      <c r="A63" s="196" t="s">
        <v>112</v>
      </c>
      <c r="B63" s="197"/>
      <c r="C63" s="197"/>
      <c r="D63" s="197"/>
      <c r="E63" s="197"/>
      <c r="F63" s="197"/>
      <c r="G63" s="197"/>
      <c r="H63" s="198"/>
      <c r="I63" s="4">
        <v>56</v>
      </c>
      <c r="J63" s="10">
        <v>2573825.0133520067</v>
      </c>
      <c r="K63" s="10">
        <v>17736749.819151849</v>
      </c>
    </row>
    <row r="64" spans="1:11" ht="12.75" customHeight="1" x14ac:dyDescent="0.2">
      <c r="A64" s="196" t="s">
        <v>113</v>
      </c>
      <c r="B64" s="197"/>
      <c r="C64" s="197"/>
      <c r="D64" s="197"/>
      <c r="E64" s="197"/>
      <c r="F64" s="197"/>
      <c r="G64" s="197"/>
      <c r="H64" s="198"/>
      <c r="I64" s="4">
        <v>57</v>
      </c>
      <c r="J64" s="10">
        <v>2035457</v>
      </c>
      <c r="K64" s="10">
        <v>376545.22</v>
      </c>
    </row>
    <row r="65" spans="1:11" ht="12.75" customHeight="1" x14ac:dyDescent="0.2">
      <c r="A65" s="196" t="s">
        <v>114</v>
      </c>
      <c r="B65" s="197"/>
      <c r="C65" s="197"/>
      <c r="D65" s="197"/>
      <c r="E65" s="197"/>
      <c r="F65" s="197"/>
      <c r="G65" s="197"/>
      <c r="H65" s="198"/>
      <c r="I65" s="4">
        <v>58</v>
      </c>
      <c r="J65" s="10">
        <v>337610862.79352552</v>
      </c>
      <c r="K65" s="10">
        <v>178640173.84979364</v>
      </c>
    </row>
    <row r="66" spans="1:11" ht="12.75" customHeight="1" x14ac:dyDescent="0.2">
      <c r="A66" s="199" t="s">
        <v>115</v>
      </c>
      <c r="B66" s="200"/>
      <c r="C66" s="200"/>
      <c r="D66" s="200"/>
      <c r="E66" s="200"/>
      <c r="F66" s="200"/>
      <c r="G66" s="200"/>
      <c r="H66" s="201"/>
      <c r="I66" s="4">
        <v>59</v>
      </c>
      <c r="J66" s="10">
        <v>15560644</v>
      </c>
      <c r="K66" s="10">
        <v>15769554.2377063</v>
      </c>
    </row>
    <row r="67" spans="1:11" ht="12.75" customHeight="1" x14ac:dyDescent="0.2">
      <c r="A67" s="199" t="s">
        <v>116</v>
      </c>
      <c r="B67" s="200"/>
      <c r="C67" s="200"/>
      <c r="D67" s="200"/>
      <c r="E67" s="200"/>
      <c r="F67" s="200"/>
      <c r="G67" s="200"/>
      <c r="H67" s="201"/>
      <c r="I67" s="4">
        <v>60</v>
      </c>
      <c r="J67" s="9">
        <f>J8+J9+J41+J66</f>
        <v>5285727544.4736719</v>
      </c>
      <c r="K67" s="9">
        <f>K8+K9+K41+K66</f>
        <v>5072910688.2509279</v>
      </c>
    </row>
    <row r="68" spans="1:11" ht="12.75" customHeight="1" x14ac:dyDescent="0.2">
      <c r="A68" s="221" t="s">
        <v>117</v>
      </c>
      <c r="B68" s="222"/>
      <c r="C68" s="222"/>
      <c r="D68" s="222"/>
      <c r="E68" s="222"/>
      <c r="F68" s="222"/>
      <c r="G68" s="222"/>
      <c r="H68" s="223"/>
      <c r="I68" s="7">
        <v>61</v>
      </c>
      <c r="J68" s="11">
        <v>2026863879.387373</v>
      </c>
      <c r="K68" s="11">
        <v>1771135756</v>
      </c>
    </row>
    <row r="69" spans="1:11" ht="12.75" customHeight="1" x14ac:dyDescent="0.2">
      <c r="A69" s="207" t="s">
        <v>118</v>
      </c>
      <c r="B69" s="224"/>
      <c r="C69" s="224"/>
      <c r="D69" s="224"/>
      <c r="E69" s="224"/>
      <c r="F69" s="224"/>
      <c r="G69" s="224"/>
      <c r="H69" s="224"/>
      <c r="I69" s="224"/>
      <c r="J69" s="224"/>
      <c r="K69" s="225"/>
    </row>
    <row r="70" spans="1:11" ht="12.75" customHeight="1" x14ac:dyDescent="0.2">
      <c r="A70" s="211" t="s">
        <v>119</v>
      </c>
      <c r="B70" s="212"/>
      <c r="C70" s="212"/>
      <c r="D70" s="212"/>
      <c r="E70" s="212"/>
      <c r="F70" s="212"/>
      <c r="G70" s="212"/>
      <c r="H70" s="226"/>
      <c r="I70" s="6">
        <v>62</v>
      </c>
      <c r="J70" s="13">
        <f>J71+J72+J73+J79+J80+J83+J86</f>
        <v>2926394387.592011</v>
      </c>
      <c r="K70" s="13">
        <f>K71+K72+K73+K79+K80+K83+K86</f>
        <v>2926461010.0600624</v>
      </c>
    </row>
    <row r="71" spans="1:11" ht="12.75" customHeight="1" x14ac:dyDescent="0.2">
      <c r="A71" s="196" t="s">
        <v>120</v>
      </c>
      <c r="B71" s="197"/>
      <c r="C71" s="197"/>
      <c r="D71" s="197"/>
      <c r="E71" s="197"/>
      <c r="F71" s="197"/>
      <c r="G71" s="197"/>
      <c r="H71" s="198"/>
      <c r="I71" s="4">
        <v>63</v>
      </c>
      <c r="J71" s="91">
        <v>1566400660</v>
      </c>
      <c r="K71" s="91">
        <v>1566400660</v>
      </c>
    </row>
    <row r="72" spans="1:11" ht="12.75" customHeight="1" x14ac:dyDescent="0.2">
      <c r="A72" s="196" t="s">
        <v>121</v>
      </c>
      <c r="B72" s="197"/>
      <c r="C72" s="197"/>
      <c r="D72" s="197"/>
      <c r="E72" s="197"/>
      <c r="F72" s="197"/>
      <c r="G72" s="197"/>
      <c r="H72" s="198"/>
      <c r="I72" s="4">
        <v>64</v>
      </c>
      <c r="J72" s="91">
        <v>187400085</v>
      </c>
      <c r="K72" s="91">
        <v>182353606.5</v>
      </c>
    </row>
    <row r="73" spans="1:11" ht="12.75" customHeight="1" x14ac:dyDescent="0.2">
      <c r="A73" s="196" t="s">
        <v>122</v>
      </c>
      <c r="B73" s="197"/>
      <c r="C73" s="197"/>
      <c r="D73" s="197"/>
      <c r="E73" s="197"/>
      <c r="F73" s="197"/>
      <c r="G73" s="197"/>
      <c r="H73" s="198"/>
      <c r="I73" s="4">
        <v>65</v>
      </c>
      <c r="J73" s="9">
        <f>J74+J75-J76+J77+J78</f>
        <v>540103118</v>
      </c>
      <c r="K73" s="9">
        <f>K74+K75-K76+K77+K78</f>
        <v>702252236.13299727</v>
      </c>
    </row>
    <row r="74" spans="1:11" ht="12.75" customHeight="1" x14ac:dyDescent="0.2">
      <c r="A74" s="196" t="s">
        <v>123</v>
      </c>
      <c r="B74" s="197"/>
      <c r="C74" s="197"/>
      <c r="D74" s="197"/>
      <c r="E74" s="197"/>
      <c r="F74" s="197"/>
      <c r="G74" s="197"/>
      <c r="H74" s="198"/>
      <c r="I74" s="4">
        <v>66</v>
      </c>
      <c r="J74" s="10">
        <v>41937081</v>
      </c>
      <c r="K74" s="91">
        <v>50903164.342190802</v>
      </c>
    </row>
    <row r="75" spans="1:11" ht="12.75" customHeight="1" x14ac:dyDescent="0.2">
      <c r="A75" s="196" t="s">
        <v>124</v>
      </c>
      <c r="B75" s="197"/>
      <c r="C75" s="197"/>
      <c r="D75" s="197"/>
      <c r="E75" s="197"/>
      <c r="F75" s="197"/>
      <c r="G75" s="197"/>
      <c r="H75" s="198"/>
      <c r="I75" s="4">
        <v>67</v>
      </c>
      <c r="J75" s="10">
        <v>147604502</v>
      </c>
      <c r="K75" s="91">
        <v>147604501.69999999</v>
      </c>
    </row>
    <row r="76" spans="1:11" ht="12.75" customHeight="1" x14ac:dyDescent="0.2">
      <c r="A76" s="196" t="s">
        <v>125</v>
      </c>
      <c r="B76" s="197"/>
      <c r="C76" s="197"/>
      <c r="D76" s="197"/>
      <c r="E76" s="197"/>
      <c r="F76" s="197"/>
      <c r="G76" s="197"/>
      <c r="H76" s="198"/>
      <c r="I76" s="4">
        <v>68</v>
      </c>
      <c r="J76" s="10">
        <v>72539675</v>
      </c>
      <c r="K76" s="91">
        <v>60502678.50999999</v>
      </c>
    </row>
    <row r="77" spans="1:11" ht="12.75" customHeight="1" x14ac:dyDescent="0.2">
      <c r="A77" s="196" t="s">
        <v>126</v>
      </c>
      <c r="B77" s="197"/>
      <c r="C77" s="197"/>
      <c r="D77" s="197"/>
      <c r="E77" s="197"/>
      <c r="F77" s="197"/>
      <c r="G77" s="197"/>
      <c r="H77" s="198"/>
      <c r="I77" s="4">
        <v>69</v>
      </c>
      <c r="J77" s="10">
        <v>55555160</v>
      </c>
      <c r="K77" s="91">
        <v>58569993.74080646</v>
      </c>
    </row>
    <row r="78" spans="1:11" ht="12.75" customHeight="1" x14ac:dyDescent="0.2">
      <c r="A78" s="196" t="s">
        <v>127</v>
      </c>
      <c r="B78" s="197"/>
      <c r="C78" s="197"/>
      <c r="D78" s="197"/>
      <c r="E78" s="197"/>
      <c r="F78" s="197"/>
      <c r="G78" s="197"/>
      <c r="H78" s="198"/>
      <c r="I78" s="4">
        <v>70</v>
      </c>
      <c r="J78" s="10">
        <v>367546050</v>
      </c>
      <c r="K78" s="91">
        <v>505677254.86000001</v>
      </c>
    </row>
    <row r="79" spans="1:11" ht="12.75" customHeight="1" x14ac:dyDescent="0.2">
      <c r="A79" s="196" t="s">
        <v>128</v>
      </c>
      <c r="B79" s="197"/>
      <c r="C79" s="197"/>
      <c r="D79" s="197"/>
      <c r="E79" s="197"/>
      <c r="F79" s="197"/>
      <c r="G79" s="197"/>
      <c r="H79" s="198"/>
      <c r="I79" s="4">
        <v>71</v>
      </c>
      <c r="J79" s="10">
        <v>0</v>
      </c>
      <c r="K79" s="10">
        <v>0</v>
      </c>
    </row>
    <row r="80" spans="1:11" ht="12.75" customHeight="1" x14ac:dyDescent="0.2">
      <c r="A80" s="196" t="s">
        <v>129</v>
      </c>
      <c r="B80" s="197"/>
      <c r="C80" s="197"/>
      <c r="D80" s="197"/>
      <c r="E80" s="197"/>
      <c r="F80" s="197"/>
      <c r="G80" s="197"/>
      <c r="H80" s="198"/>
      <c r="I80" s="4">
        <v>72</v>
      </c>
      <c r="J80" s="9">
        <f>J81-J82</f>
        <v>400872825</v>
      </c>
      <c r="K80" s="9">
        <f>K81-K82</f>
        <v>385052343.64999998</v>
      </c>
    </row>
    <row r="81" spans="1:11" ht="12.75" customHeight="1" x14ac:dyDescent="0.2">
      <c r="A81" s="218" t="s">
        <v>130</v>
      </c>
      <c r="B81" s="219"/>
      <c r="C81" s="219"/>
      <c r="D81" s="219"/>
      <c r="E81" s="219"/>
      <c r="F81" s="219"/>
      <c r="G81" s="219"/>
      <c r="H81" s="220"/>
      <c r="I81" s="4">
        <v>73</v>
      </c>
      <c r="J81" s="10">
        <v>400872825</v>
      </c>
      <c r="K81" s="10">
        <v>385052343.64999998</v>
      </c>
    </row>
    <row r="82" spans="1:11" ht="12.75" customHeight="1" x14ac:dyDescent="0.2">
      <c r="A82" s="218" t="s">
        <v>131</v>
      </c>
      <c r="B82" s="219"/>
      <c r="C82" s="219"/>
      <c r="D82" s="219"/>
      <c r="E82" s="219"/>
      <c r="F82" s="219"/>
      <c r="G82" s="219"/>
      <c r="H82" s="220"/>
      <c r="I82" s="4">
        <v>74</v>
      </c>
      <c r="J82" s="10">
        <v>0</v>
      </c>
      <c r="K82" s="10">
        <v>0</v>
      </c>
    </row>
    <row r="83" spans="1:11" ht="12.75" customHeight="1" x14ac:dyDescent="0.2">
      <c r="A83" s="196" t="s">
        <v>132</v>
      </c>
      <c r="B83" s="197"/>
      <c r="C83" s="197"/>
      <c r="D83" s="197"/>
      <c r="E83" s="197"/>
      <c r="F83" s="197"/>
      <c r="G83" s="197"/>
      <c r="H83" s="198"/>
      <c r="I83" s="4">
        <v>75</v>
      </c>
      <c r="J83" s="9">
        <f>J84-J85</f>
        <v>182399657.59201097</v>
      </c>
      <c r="K83" s="9">
        <f>K84-K85</f>
        <v>54092077.907065004</v>
      </c>
    </row>
    <row r="84" spans="1:11" ht="12.75" customHeight="1" x14ac:dyDescent="0.2">
      <c r="A84" s="218" t="s">
        <v>133</v>
      </c>
      <c r="B84" s="219"/>
      <c r="C84" s="219"/>
      <c r="D84" s="219"/>
      <c r="E84" s="219"/>
      <c r="F84" s="219"/>
      <c r="G84" s="219"/>
      <c r="H84" s="220"/>
      <c r="I84" s="4">
        <v>76</v>
      </c>
      <c r="J84" s="10">
        <v>182399657.59201097</v>
      </c>
      <c r="K84" s="10">
        <v>54092077.907065004</v>
      </c>
    </row>
    <row r="85" spans="1:11" ht="12.75" customHeight="1" x14ac:dyDescent="0.2">
      <c r="A85" s="218" t="s">
        <v>134</v>
      </c>
      <c r="B85" s="219"/>
      <c r="C85" s="219"/>
      <c r="D85" s="219"/>
      <c r="E85" s="219"/>
      <c r="F85" s="219"/>
      <c r="G85" s="219"/>
      <c r="H85" s="220"/>
      <c r="I85" s="4">
        <v>77</v>
      </c>
      <c r="J85" s="10">
        <v>0</v>
      </c>
      <c r="K85" s="10">
        <v>0</v>
      </c>
    </row>
    <row r="86" spans="1:11" ht="12.75" customHeight="1" x14ac:dyDescent="0.2">
      <c r="A86" s="196" t="s">
        <v>135</v>
      </c>
      <c r="B86" s="197"/>
      <c r="C86" s="197"/>
      <c r="D86" s="197"/>
      <c r="E86" s="197"/>
      <c r="F86" s="197"/>
      <c r="G86" s="197"/>
      <c r="H86" s="198"/>
      <c r="I86" s="4">
        <v>78</v>
      </c>
      <c r="J86" s="10">
        <v>49218042</v>
      </c>
      <c r="K86" s="10">
        <v>36310085.869999997</v>
      </c>
    </row>
    <row r="87" spans="1:11" ht="12.75" customHeight="1" x14ac:dyDescent="0.2">
      <c r="A87" s="199" t="s">
        <v>136</v>
      </c>
      <c r="B87" s="200"/>
      <c r="C87" s="200"/>
      <c r="D87" s="200"/>
      <c r="E87" s="200"/>
      <c r="F87" s="200"/>
      <c r="G87" s="200"/>
      <c r="H87" s="201"/>
      <c r="I87" s="4">
        <v>79</v>
      </c>
      <c r="J87" s="9">
        <f>SUM(J88:J90)</f>
        <v>70676049.298142523</v>
      </c>
      <c r="K87" s="9">
        <f>SUM(K88:K90)</f>
        <v>71134603.543210894</v>
      </c>
    </row>
    <row r="88" spans="1:11" ht="12.75" customHeight="1" x14ac:dyDescent="0.2">
      <c r="A88" s="196" t="s">
        <v>137</v>
      </c>
      <c r="B88" s="197"/>
      <c r="C88" s="197"/>
      <c r="D88" s="197"/>
      <c r="E88" s="197"/>
      <c r="F88" s="197"/>
      <c r="G88" s="197"/>
      <c r="H88" s="198"/>
      <c r="I88" s="4">
        <v>80</v>
      </c>
      <c r="J88" s="10">
        <v>42113020.305298418</v>
      </c>
      <c r="K88" s="10">
        <v>41452220.895663299</v>
      </c>
    </row>
    <row r="89" spans="1:11" ht="12.75" customHeight="1" x14ac:dyDescent="0.2">
      <c r="A89" s="196" t="s">
        <v>138</v>
      </c>
      <c r="B89" s="197"/>
      <c r="C89" s="197"/>
      <c r="D89" s="197"/>
      <c r="E89" s="197"/>
      <c r="F89" s="197"/>
      <c r="G89" s="197"/>
      <c r="H89" s="198"/>
      <c r="I89" s="4">
        <v>81</v>
      </c>
      <c r="J89" s="10">
        <v>0</v>
      </c>
      <c r="K89" s="10">
        <v>0</v>
      </c>
    </row>
    <row r="90" spans="1:11" ht="12.75" customHeight="1" x14ac:dyDescent="0.2">
      <c r="A90" s="196" t="s">
        <v>139</v>
      </c>
      <c r="B90" s="197"/>
      <c r="C90" s="197"/>
      <c r="D90" s="197"/>
      <c r="E90" s="197"/>
      <c r="F90" s="197"/>
      <c r="G90" s="197"/>
      <c r="H90" s="198"/>
      <c r="I90" s="4">
        <v>82</v>
      </c>
      <c r="J90" s="10">
        <v>28563028.992844105</v>
      </c>
      <c r="K90" s="10">
        <v>29682382.647547603</v>
      </c>
    </row>
    <row r="91" spans="1:11" ht="12.75" customHeight="1" x14ac:dyDescent="0.2">
      <c r="A91" s="199" t="s">
        <v>140</v>
      </c>
      <c r="B91" s="200"/>
      <c r="C91" s="200"/>
      <c r="D91" s="200"/>
      <c r="E91" s="200"/>
      <c r="F91" s="200"/>
      <c r="G91" s="200"/>
      <c r="H91" s="201"/>
      <c r="I91" s="4">
        <v>83</v>
      </c>
      <c r="J91" s="9">
        <f>SUM(J92:J100)</f>
        <v>1070478219.2515001</v>
      </c>
      <c r="K91" s="9">
        <f>SUM(K92:K100)</f>
        <v>1052619653.4655309</v>
      </c>
    </row>
    <row r="92" spans="1:11" ht="12.75" customHeight="1" x14ac:dyDescent="0.2">
      <c r="A92" s="196" t="s">
        <v>141</v>
      </c>
      <c r="B92" s="197"/>
      <c r="C92" s="197"/>
      <c r="D92" s="197"/>
      <c r="E92" s="197"/>
      <c r="F92" s="197"/>
      <c r="G92" s="197"/>
      <c r="H92" s="198"/>
      <c r="I92" s="4">
        <v>84</v>
      </c>
      <c r="J92" s="10">
        <v>0</v>
      </c>
      <c r="K92" s="10">
        <v>0</v>
      </c>
    </row>
    <row r="93" spans="1:11" ht="12.75" customHeight="1" x14ac:dyDescent="0.2">
      <c r="A93" s="196" t="s">
        <v>142</v>
      </c>
      <c r="B93" s="197"/>
      <c r="C93" s="197"/>
      <c r="D93" s="197"/>
      <c r="E93" s="197"/>
      <c r="F93" s="197"/>
      <c r="G93" s="197"/>
      <c r="H93" s="198"/>
      <c r="I93" s="4">
        <v>85</v>
      </c>
      <c r="J93" s="10">
        <v>0</v>
      </c>
      <c r="K93" s="10">
        <v>16099498.800000001</v>
      </c>
    </row>
    <row r="94" spans="1:11" ht="12.75" customHeight="1" x14ac:dyDescent="0.2">
      <c r="A94" s="196" t="s">
        <v>143</v>
      </c>
      <c r="B94" s="197"/>
      <c r="C94" s="197"/>
      <c r="D94" s="197"/>
      <c r="E94" s="197"/>
      <c r="F94" s="197"/>
      <c r="G94" s="197"/>
      <c r="H94" s="198"/>
      <c r="I94" s="4">
        <v>86</v>
      </c>
      <c r="J94" s="10">
        <v>998535006.0778873</v>
      </c>
      <c r="K94" s="10">
        <v>968378859.30719376</v>
      </c>
    </row>
    <row r="95" spans="1:11" ht="12.75" customHeight="1" x14ac:dyDescent="0.2">
      <c r="A95" s="196" t="s">
        <v>144</v>
      </c>
      <c r="B95" s="197"/>
      <c r="C95" s="197"/>
      <c r="D95" s="197"/>
      <c r="E95" s="197"/>
      <c r="F95" s="197"/>
      <c r="G95" s="197"/>
      <c r="H95" s="198"/>
      <c r="I95" s="4">
        <v>87</v>
      </c>
      <c r="J95" s="10">
        <v>0</v>
      </c>
      <c r="K95" s="10">
        <v>0</v>
      </c>
    </row>
    <row r="96" spans="1:11" ht="12.75" customHeight="1" x14ac:dyDescent="0.2">
      <c r="A96" s="196" t="s">
        <v>145</v>
      </c>
      <c r="B96" s="197"/>
      <c r="C96" s="197"/>
      <c r="D96" s="197"/>
      <c r="E96" s="197"/>
      <c r="F96" s="197"/>
      <c r="G96" s="197"/>
      <c r="H96" s="198"/>
      <c r="I96" s="4">
        <v>88</v>
      </c>
      <c r="J96" s="10">
        <v>0</v>
      </c>
      <c r="K96" s="10">
        <v>0</v>
      </c>
    </row>
    <row r="97" spans="1:11" ht="12.75" customHeight="1" x14ac:dyDescent="0.2">
      <c r="A97" s="196" t="s">
        <v>146</v>
      </c>
      <c r="B97" s="197"/>
      <c r="C97" s="197"/>
      <c r="D97" s="197"/>
      <c r="E97" s="197"/>
      <c r="F97" s="197"/>
      <c r="G97" s="197"/>
      <c r="H97" s="198"/>
      <c r="I97" s="4">
        <v>89</v>
      </c>
      <c r="J97" s="10">
        <v>0</v>
      </c>
      <c r="K97" s="10">
        <v>0</v>
      </c>
    </row>
    <row r="98" spans="1:11" ht="12.75" customHeight="1" x14ac:dyDescent="0.2">
      <c r="A98" s="196" t="s">
        <v>147</v>
      </c>
      <c r="B98" s="197"/>
      <c r="C98" s="197"/>
      <c r="D98" s="197"/>
      <c r="E98" s="197"/>
      <c r="F98" s="197"/>
      <c r="G98" s="197"/>
      <c r="H98" s="198"/>
      <c r="I98" s="4">
        <v>90</v>
      </c>
      <c r="J98" s="10">
        <v>0</v>
      </c>
      <c r="K98" s="10">
        <v>0</v>
      </c>
    </row>
    <row r="99" spans="1:11" ht="12.75" customHeight="1" x14ac:dyDescent="0.2">
      <c r="A99" s="196" t="s">
        <v>148</v>
      </c>
      <c r="B99" s="197"/>
      <c r="C99" s="197"/>
      <c r="D99" s="197"/>
      <c r="E99" s="197"/>
      <c r="F99" s="197"/>
      <c r="G99" s="197"/>
      <c r="H99" s="198"/>
      <c r="I99" s="4">
        <v>91</v>
      </c>
      <c r="J99" s="10">
        <v>21179840</v>
      </c>
      <c r="K99" s="10">
        <v>21075121.083770201</v>
      </c>
    </row>
    <row r="100" spans="1:11" ht="12.75" customHeight="1" x14ac:dyDescent="0.2">
      <c r="A100" s="196" t="s">
        <v>149</v>
      </c>
      <c r="B100" s="197"/>
      <c r="C100" s="197"/>
      <c r="D100" s="197"/>
      <c r="E100" s="197"/>
      <c r="F100" s="197"/>
      <c r="G100" s="197"/>
      <c r="H100" s="198"/>
      <c r="I100" s="4">
        <v>92</v>
      </c>
      <c r="J100" s="10">
        <v>50763373.173612885</v>
      </c>
      <c r="K100" s="10">
        <v>47066174.274566993</v>
      </c>
    </row>
    <row r="101" spans="1:11" ht="12.75" customHeight="1" x14ac:dyDescent="0.2">
      <c r="A101" s="199" t="s">
        <v>150</v>
      </c>
      <c r="B101" s="200"/>
      <c r="C101" s="200"/>
      <c r="D101" s="200"/>
      <c r="E101" s="200"/>
      <c r="F101" s="200"/>
      <c r="G101" s="200"/>
      <c r="H101" s="201"/>
      <c r="I101" s="4">
        <v>93</v>
      </c>
      <c r="J101" s="9">
        <f>SUM(J102:J113)</f>
        <v>1125024229.7908404</v>
      </c>
      <c r="K101" s="9">
        <f>SUM(K102:K113)</f>
        <v>882876661.38966835</v>
      </c>
    </row>
    <row r="102" spans="1:11" ht="12.75" customHeight="1" x14ac:dyDescent="0.2">
      <c r="A102" s="196" t="s">
        <v>141</v>
      </c>
      <c r="B102" s="197"/>
      <c r="C102" s="197"/>
      <c r="D102" s="197"/>
      <c r="E102" s="197"/>
      <c r="F102" s="197"/>
      <c r="G102" s="197"/>
      <c r="H102" s="198"/>
      <c r="I102" s="4">
        <v>94</v>
      </c>
      <c r="J102" s="10">
        <v>-0.32935025915503502</v>
      </c>
      <c r="K102" s="10">
        <v>6.5325438976287842E-2</v>
      </c>
    </row>
    <row r="103" spans="1:11" ht="12.75" customHeight="1" x14ac:dyDescent="0.2">
      <c r="A103" s="196" t="s">
        <v>142</v>
      </c>
      <c r="B103" s="197"/>
      <c r="C103" s="197"/>
      <c r="D103" s="197"/>
      <c r="E103" s="197"/>
      <c r="F103" s="197"/>
      <c r="G103" s="197"/>
      <c r="H103" s="198"/>
      <c r="I103" s="4">
        <v>95</v>
      </c>
      <c r="J103" s="10">
        <v>324985</v>
      </c>
      <c r="K103" s="10">
        <v>388538.26</v>
      </c>
    </row>
    <row r="104" spans="1:11" ht="12.75" customHeight="1" x14ac:dyDescent="0.2">
      <c r="A104" s="196" t="s">
        <v>143</v>
      </c>
      <c r="B104" s="197"/>
      <c r="C104" s="197"/>
      <c r="D104" s="197"/>
      <c r="E104" s="197"/>
      <c r="F104" s="197"/>
      <c r="G104" s="197"/>
      <c r="H104" s="198"/>
      <c r="I104" s="4">
        <v>96</v>
      </c>
      <c r="J104" s="10">
        <f>468614991-82720318</f>
        <v>385894673</v>
      </c>
      <c r="K104" s="10">
        <v>346792283.67549211</v>
      </c>
    </row>
    <row r="105" spans="1:11" ht="12.75" customHeight="1" x14ac:dyDescent="0.2">
      <c r="A105" s="196" t="s">
        <v>144</v>
      </c>
      <c r="B105" s="197"/>
      <c r="C105" s="197"/>
      <c r="D105" s="197"/>
      <c r="E105" s="197"/>
      <c r="F105" s="197"/>
      <c r="G105" s="197"/>
      <c r="H105" s="198"/>
      <c r="I105" s="4">
        <v>97</v>
      </c>
      <c r="J105" s="10">
        <v>1467220.9068213606</v>
      </c>
      <c r="K105" s="10">
        <v>1421145.9758709499</v>
      </c>
    </row>
    <row r="106" spans="1:11" ht="12.75" customHeight="1" x14ac:dyDescent="0.2">
      <c r="A106" s="196" t="s">
        <v>145</v>
      </c>
      <c r="B106" s="197"/>
      <c r="C106" s="197"/>
      <c r="D106" s="197"/>
      <c r="E106" s="197"/>
      <c r="F106" s="197"/>
      <c r="G106" s="197"/>
      <c r="H106" s="198"/>
      <c r="I106" s="4">
        <v>98</v>
      </c>
      <c r="J106" s="10">
        <v>562744196.35417938</v>
      </c>
      <c r="K106" s="10">
        <v>427500988.10500073</v>
      </c>
    </row>
    <row r="107" spans="1:11" ht="12.75" customHeight="1" x14ac:dyDescent="0.2">
      <c r="A107" s="196" t="s">
        <v>146</v>
      </c>
      <c r="B107" s="197"/>
      <c r="C107" s="197"/>
      <c r="D107" s="197"/>
      <c r="E107" s="197"/>
      <c r="F107" s="197"/>
      <c r="G107" s="197"/>
      <c r="H107" s="198"/>
      <c r="I107" s="4">
        <v>99</v>
      </c>
      <c r="J107" s="10">
        <v>82720318</v>
      </c>
      <c r="K107" s="10">
        <v>0</v>
      </c>
    </row>
    <row r="108" spans="1:11" ht="12.75" customHeight="1" x14ac:dyDescent="0.2">
      <c r="A108" s="196" t="s">
        <v>147</v>
      </c>
      <c r="B108" s="197"/>
      <c r="C108" s="197"/>
      <c r="D108" s="197"/>
      <c r="E108" s="197"/>
      <c r="F108" s="197"/>
      <c r="G108" s="197"/>
      <c r="H108" s="198"/>
      <c r="I108" s="4">
        <v>100</v>
      </c>
      <c r="J108" s="10">
        <v>0</v>
      </c>
      <c r="K108" s="10">
        <v>0</v>
      </c>
    </row>
    <row r="109" spans="1:11" ht="12.75" customHeight="1" x14ac:dyDescent="0.2">
      <c r="A109" s="196" t="s">
        <v>151</v>
      </c>
      <c r="B109" s="197"/>
      <c r="C109" s="197"/>
      <c r="D109" s="197"/>
      <c r="E109" s="197"/>
      <c r="F109" s="197"/>
      <c r="G109" s="197"/>
      <c r="H109" s="198"/>
      <c r="I109" s="4">
        <v>101</v>
      </c>
      <c r="J109" s="10">
        <v>71839909.736774892</v>
      </c>
      <c r="K109" s="10">
        <v>67403797.906509951</v>
      </c>
    </row>
    <row r="110" spans="1:11" ht="12.75" customHeight="1" x14ac:dyDescent="0.2">
      <c r="A110" s="196" t="s">
        <v>152</v>
      </c>
      <c r="B110" s="197"/>
      <c r="C110" s="197"/>
      <c r="D110" s="197"/>
      <c r="E110" s="197"/>
      <c r="F110" s="197"/>
      <c r="G110" s="197"/>
      <c r="H110" s="198"/>
      <c r="I110" s="4">
        <v>102</v>
      </c>
      <c r="J110" s="10">
        <v>14613899.691548169</v>
      </c>
      <c r="K110" s="10">
        <v>29227465.595319502</v>
      </c>
    </row>
    <row r="111" spans="1:11" ht="12.75" customHeight="1" x14ac:dyDescent="0.2">
      <c r="A111" s="196" t="s">
        <v>153</v>
      </c>
      <c r="B111" s="197"/>
      <c r="C111" s="197"/>
      <c r="D111" s="197"/>
      <c r="E111" s="197"/>
      <c r="F111" s="197"/>
      <c r="G111" s="197"/>
      <c r="H111" s="198"/>
      <c r="I111" s="4">
        <v>103</v>
      </c>
      <c r="J111" s="10">
        <v>1198262.5165635601</v>
      </c>
      <c r="K111" s="10">
        <v>1612291.2093601502</v>
      </c>
    </row>
    <row r="112" spans="1:11" ht="12.75" customHeight="1" x14ac:dyDescent="0.2">
      <c r="A112" s="196" t="s">
        <v>154</v>
      </c>
      <c r="B112" s="197"/>
      <c r="C112" s="197"/>
      <c r="D112" s="197"/>
      <c r="E112" s="197"/>
      <c r="F112" s="197"/>
      <c r="G112" s="197"/>
      <c r="H112" s="198"/>
      <c r="I112" s="4">
        <v>104</v>
      </c>
      <c r="J112" s="10">
        <v>0</v>
      </c>
      <c r="K112" s="10">
        <v>0</v>
      </c>
    </row>
    <row r="113" spans="1:12" ht="12.75" customHeight="1" x14ac:dyDescent="0.2">
      <c r="A113" s="196" t="s">
        <v>155</v>
      </c>
      <c r="B113" s="197"/>
      <c r="C113" s="197"/>
      <c r="D113" s="197"/>
      <c r="E113" s="197"/>
      <c r="F113" s="197"/>
      <c r="G113" s="197"/>
      <c r="H113" s="198"/>
      <c r="I113" s="4">
        <v>105</v>
      </c>
      <c r="J113" s="10">
        <v>4220764.9143034173</v>
      </c>
      <c r="K113" s="10">
        <v>8530150.5967894997</v>
      </c>
    </row>
    <row r="114" spans="1:12" ht="12.75" customHeight="1" x14ac:dyDescent="0.2">
      <c r="A114" s="199" t="s">
        <v>156</v>
      </c>
      <c r="B114" s="200"/>
      <c r="C114" s="200"/>
      <c r="D114" s="200"/>
      <c r="E114" s="200"/>
      <c r="F114" s="200"/>
      <c r="G114" s="200"/>
      <c r="H114" s="201"/>
      <c r="I114" s="4">
        <v>106</v>
      </c>
      <c r="J114" s="10">
        <v>93154657.826131523</v>
      </c>
      <c r="K114" s="10">
        <v>139818759.89222586</v>
      </c>
    </row>
    <row r="115" spans="1:12" ht="12.75" customHeight="1" x14ac:dyDescent="0.2">
      <c r="A115" s="199" t="s">
        <v>157</v>
      </c>
      <c r="B115" s="200"/>
      <c r="C115" s="200"/>
      <c r="D115" s="200"/>
      <c r="E115" s="200"/>
      <c r="F115" s="200"/>
      <c r="G115" s="200"/>
      <c r="H115" s="201"/>
      <c r="I115" s="4">
        <v>107</v>
      </c>
      <c r="J115" s="9">
        <f>J70+J87+J91+J101+J114</f>
        <v>5285727543.758626</v>
      </c>
      <c r="K115" s="9">
        <f>K70+K87+K91+K101+K114</f>
        <v>5072910688.3506985</v>
      </c>
    </row>
    <row r="116" spans="1:12" ht="12.75" customHeight="1" x14ac:dyDescent="0.2">
      <c r="A116" s="204" t="s">
        <v>158</v>
      </c>
      <c r="B116" s="205"/>
      <c r="C116" s="205"/>
      <c r="D116" s="205"/>
      <c r="E116" s="205"/>
      <c r="F116" s="205"/>
      <c r="G116" s="205"/>
      <c r="H116" s="206"/>
      <c r="I116" s="5">
        <v>108</v>
      </c>
      <c r="J116" s="11">
        <v>2026863879.387373</v>
      </c>
      <c r="K116" s="11">
        <v>1771135756</v>
      </c>
    </row>
    <row r="117" spans="1:12" ht="12.75" customHeight="1" x14ac:dyDescent="0.2">
      <c r="A117" s="207" t="s">
        <v>159</v>
      </c>
      <c r="B117" s="208"/>
      <c r="C117" s="208"/>
      <c r="D117" s="208"/>
      <c r="E117" s="208"/>
      <c r="F117" s="208"/>
      <c r="G117" s="208"/>
      <c r="H117" s="208"/>
      <c r="I117" s="209"/>
      <c r="J117" s="209"/>
      <c r="K117" s="210"/>
    </row>
    <row r="118" spans="1:12" ht="12.75" customHeight="1" x14ac:dyDescent="0.2">
      <c r="A118" s="211" t="s">
        <v>160</v>
      </c>
      <c r="B118" s="212"/>
      <c r="C118" s="212"/>
      <c r="D118" s="212"/>
      <c r="E118" s="212"/>
      <c r="F118" s="212"/>
      <c r="G118" s="212"/>
      <c r="H118" s="212"/>
      <c r="I118" s="213"/>
      <c r="J118" s="213"/>
      <c r="K118" s="214"/>
    </row>
    <row r="119" spans="1:12" ht="12.75" customHeight="1" x14ac:dyDescent="0.2">
      <c r="A119" s="196" t="s">
        <v>161</v>
      </c>
      <c r="B119" s="197"/>
      <c r="C119" s="197"/>
      <c r="D119" s="197"/>
      <c r="E119" s="197"/>
      <c r="F119" s="197"/>
      <c r="G119" s="197"/>
      <c r="H119" s="198"/>
      <c r="I119" s="4">
        <v>109</v>
      </c>
      <c r="J119" s="10">
        <f>J70-J120</f>
        <v>2877176345.592011</v>
      </c>
      <c r="K119" s="10">
        <f>K70-K120</f>
        <v>2890150924.1900625</v>
      </c>
    </row>
    <row r="120" spans="1:12" ht="12.75" customHeight="1" x14ac:dyDescent="0.2">
      <c r="A120" s="215" t="s">
        <v>162</v>
      </c>
      <c r="B120" s="216"/>
      <c r="C120" s="216"/>
      <c r="D120" s="216"/>
      <c r="E120" s="216"/>
      <c r="F120" s="216"/>
      <c r="G120" s="216"/>
      <c r="H120" s="217"/>
      <c r="I120" s="7">
        <v>110</v>
      </c>
      <c r="J120" s="11">
        <f>J86</f>
        <v>49218042</v>
      </c>
      <c r="K120" s="11">
        <f>K86</f>
        <v>36310085.869999997</v>
      </c>
      <c r="L120" s="87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2" x14ac:dyDescent="0.2">
      <c r="A122" s="202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</row>
    <row r="123" spans="1:12" x14ac:dyDescent="0.2">
      <c r="A123" s="202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</row>
  </sheetData>
  <mergeCells count="121"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7:K116 J8:K68 J80:K85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M61" sqref="M61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227" t="s">
        <v>302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4" ht="12.75" customHeight="1" x14ac:dyDescent="0.2">
      <c r="A2" s="228" t="s">
        <v>322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39" t="s">
        <v>307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1"/>
    </row>
    <row r="5" spans="1:14" ht="36.75" thickBot="1" x14ac:dyDescent="0.25">
      <c r="A5" s="242" t="s">
        <v>55</v>
      </c>
      <c r="B5" s="242"/>
      <c r="C5" s="242"/>
      <c r="D5" s="242"/>
      <c r="E5" s="242"/>
      <c r="F5" s="242"/>
      <c r="G5" s="242"/>
      <c r="H5" s="242"/>
      <c r="I5" s="112" t="s">
        <v>56</v>
      </c>
      <c r="J5" s="243" t="s">
        <v>297</v>
      </c>
      <c r="K5" s="244"/>
      <c r="L5" s="243" t="s">
        <v>164</v>
      </c>
      <c r="M5" s="244"/>
    </row>
    <row r="6" spans="1:14" ht="13.5" thickBot="1" x14ac:dyDescent="0.25">
      <c r="A6" s="245"/>
      <c r="B6" s="246"/>
      <c r="C6" s="246"/>
      <c r="D6" s="246"/>
      <c r="E6" s="246"/>
      <c r="F6" s="246"/>
      <c r="G6" s="246"/>
      <c r="H6" s="247"/>
      <c r="I6" s="88"/>
      <c r="J6" s="89" t="s">
        <v>304</v>
      </c>
      <c r="K6" s="90" t="s">
        <v>303</v>
      </c>
      <c r="L6" s="89" t="s">
        <v>304</v>
      </c>
      <c r="M6" s="90" t="s">
        <v>303</v>
      </c>
    </row>
    <row r="7" spans="1:14" x14ac:dyDescent="0.2">
      <c r="A7" s="235">
        <v>1</v>
      </c>
      <c r="B7" s="235"/>
      <c r="C7" s="235"/>
      <c r="D7" s="235"/>
      <c r="E7" s="235"/>
      <c r="F7" s="235"/>
      <c r="G7" s="235"/>
      <c r="H7" s="235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1" t="s">
        <v>165</v>
      </c>
      <c r="B8" s="212"/>
      <c r="C8" s="212"/>
      <c r="D8" s="212"/>
      <c r="E8" s="212"/>
      <c r="F8" s="212"/>
      <c r="G8" s="212"/>
      <c r="H8" s="226"/>
      <c r="I8" s="6">
        <v>111</v>
      </c>
      <c r="J8" s="128">
        <f>SUM(J9:J10)</f>
        <v>3085466091.7999134</v>
      </c>
      <c r="K8" s="13">
        <f>SUM(K9:K10)</f>
        <v>1055850654.7989936</v>
      </c>
      <c r="L8" s="128">
        <f>SUM(L9:L10)</f>
        <v>3024294395.1683798</v>
      </c>
      <c r="M8" s="13">
        <f>SUM(M9:M10)</f>
        <v>1041338219.2096444</v>
      </c>
      <c r="N8" s="87"/>
    </row>
    <row r="9" spans="1:14" x14ac:dyDescent="0.2">
      <c r="A9" s="199" t="s">
        <v>166</v>
      </c>
      <c r="B9" s="200"/>
      <c r="C9" s="200"/>
      <c r="D9" s="200"/>
      <c r="E9" s="200"/>
      <c r="F9" s="200"/>
      <c r="G9" s="200"/>
      <c r="H9" s="201"/>
      <c r="I9" s="4">
        <v>112</v>
      </c>
      <c r="J9" s="10">
        <v>3030844400.6467667</v>
      </c>
      <c r="K9" s="10">
        <v>1042324216.6467667</v>
      </c>
      <c r="L9" s="91">
        <v>2983117119.9289799</v>
      </c>
      <c r="M9" s="91">
        <v>1031953019.5636048</v>
      </c>
      <c r="N9" s="87"/>
    </row>
    <row r="10" spans="1:14" x14ac:dyDescent="0.2">
      <c r="A10" s="199" t="s">
        <v>167</v>
      </c>
      <c r="B10" s="200"/>
      <c r="C10" s="200"/>
      <c r="D10" s="200"/>
      <c r="E10" s="200"/>
      <c r="F10" s="200"/>
      <c r="G10" s="200"/>
      <c r="H10" s="201"/>
      <c r="I10" s="4">
        <v>113</v>
      </c>
      <c r="J10" s="10">
        <v>54621691.153146781</v>
      </c>
      <c r="K10" s="10">
        <v>13526438.15222688</v>
      </c>
      <c r="L10" s="10">
        <v>41177275.239399999</v>
      </c>
      <c r="M10" s="10">
        <v>9385199.6460395977</v>
      </c>
      <c r="N10" s="87"/>
    </row>
    <row r="11" spans="1:14" x14ac:dyDescent="0.2">
      <c r="A11" s="199" t="s">
        <v>168</v>
      </c>
      <c r="B11" s="200"/>
      <c r="C11" s="200"/>
      <c r="D11" s="200"/>
      <c r="E11" s="200"/>
      <c r="F11" s="200"/>
      <c r="G11" s="200"/>
      <c r="H11" s="201"/>
      <c r="I11" s="4">
        <v>114</v>
      </c>
      <c r="J11" s="132">
        <f>J12+J13+J17+J21+J22+J23+J26+J27</f>
        <v>2893894155.4934812</v>
      </c>
      <c r="K11" s="9">
        <f>K12+K13+K17+K21+K22+K23+K26+K27</f>
        <v>988413407.63711452</v>
      </c>
      <c r="L11" s="132">
        <f>L12+L13+L17+L21+L22+L23+L26+L27</f>
        <v>2906865182.51826</v>
      </c>
      <c r="M11" s="9">
        <f>M12+M13+M17+M21+M22+M23+M26+M27</f>
        <v>979130907.93962264</v>
      </c>
      <c r="N11" s="87"/>
    </row>
    <row r="12" spans="1:14" x14ac:dyDescent="0.2">
      <c r="A12" s="199" t="s">
        <v>296</v>
      </c>
      <c r="B12" s="200"/>
      <c r="C12" s="200"/>
      <c r="D12" s="200"/>
      <c r="E12" s="200"/>
      <c r="F12" s="200"/>
      <c r="G12" s="200"/>
      <c r="H12" s="201"/>
      <c r="I12" s="4">
        <v>115</v>
      </c>
      <c r="J12" s="91">
        <v>-63540098.421439998</v>
      </c>
      <c r="K12" s="91">
        <v>-39190188.421439998</v>
      </c>
      <c r="L12" s="91">
        <v>-20989020.655999999</v>
      </c>
      <c r="M12" s="91">
        <v>-27559977.012506798</v>
      </c>
      <c r="N12" s="87"/>
    </row>
    <row r="13" spans="1:14" x14ac:dyDescent="0.2">
      <c r="A13" s="199" t="s">
        <v>169</v>
      </c>
      <c r="B13" s="200"/>
      <c r="C13" s="200"/>
      <c r="D13" s="200"/>
      <c r="E13" s="200"/>
      <c r="F13" s="200"/>
      <c r="G13" s="200"/>
      <c r="H13" s="201"/>
      <c r="I13" s="4">
        <v>116</v>
      </c>
      <c r="J13" s="132">
        <f>SUM(J14:J16)</f>
        <v>1964747894.5282083</v>
      </c>
      <c r="K13" s="9">
        <f>SUM(K14:K16)</f>
        <v>689556499.37069559</v>
      </c>
      <c r="L13" s="132">
        <f>SUM(L14:L16)</f>
        <v>1891245462.6805</v>
      </c>
      <c r="M13" s="9">
        <f>SUM(M14:M16)</f>
        <v>659646955.2333492</v>
      </c>
      <c r="N13" s="87"/>
    </row>
    <row r="14" spans="1:14" x14ac:dyDescent="0.2">
      <c r="A14" s="196" t="s">
        <v>170</v>
      </c>
      <c r="B14" s="197"/>
      <c r="C14" s="197"/>
      <c r="D14" s="197"/>
      <c r="E14" s="197"/>
      <c r="F14" s="197"/>
      <c r="G14" s="197"/>
      <c r="H14" s="198"/>
      <c r="I14" s="4">
        <v>117</v>
      </c>
      <c r="J14" s="91">
        <v>1096630645.3535564</v>
      </c>
      <c r="K14" s="91">
        <v>382756665.62795639</v>
      </c>
      <c r="L14" s="91">
        <v>1058601380.67652</v>
      </c>
      <c r="M14" s="91">
        <v>375934034.47070694</v>
      </c>
      <c r="N14" s="87"/>
    </row>
    <row r="15" spans="1:14" x14ac:dyDescent="0.2">
      <c r="A15" s="196" t="s">
        <v>171</v>
      </c>
      <c r="B15" s="197"/>
      <c r="C15" s="197"/>
      <c r="D15" s="197"/>
      <c r="E15" s="197"/>
      <c r="F15" s="197"/>
      <c r="G15" s="197"/>
      <c r="H15" s="198"/>
      <c r="I15" s="4">
        <v>118</v>
      </c>
      <c r="J15" s="91">
        <v>438659107.76994401</v>
      </c>
      <c r="K15" s="91">
        <v>157928558.03154403</v>
      </c>
      <c r="L15" s="91">
        <v>439322817.39714003</v>
      </c>
      <c r="M15" s="91">
        <v>161229115.45654851</v>
      </c>
      <c r="N15" s="87"/>
    </row>
    <row r="16" spans="1:14" x14ac:dyDescent="0.2">
      <c r="A16" s="196" t="s">
        <v>172</v>
      </c>
      <c r="B16" s="197"/>
      <c r="C16" s="197"/>
      <c r="D16" s="197"/>
      <c r="E16" s="197"/>
      <c r="F16" s="197"/>
      <c r="G16" s="197"/>
      <c r="H16" s="198"/>
      <c r="I16" s="4">
        <v>119</v>
      </c>
      <c r="J16" s="10">
        <v>429458141.40470779</v>
      </c>
      <c r="K16" s="10">
        <v>148871275.71119517</v>
      </c>
      <c r="L16" s="91">
        <v>393321264.60684001</v>
      </c>
      <c r="M16" s="91">
        <v>122483805.30609381</v>
      </c>
      <c r="N16" s="87"/>
    </row>
    <row r="17" spans="1:14" x14ac:dyDescent="0.2">
      <c r="A17" s="199" t="s">
        <v>173</v>
      </c>
      <c r="B17" s="200"/>
      <c r="C17" s="200"/>
      <c r="D17" s="200"/>
      <c r="E17" s="200"/>
      <c r="F17" s="200"/>
      <c r="G17" s="200"/>
      <c r="H17" s="201"/>
      <c r="I17" s="4">
        <v>120</v>
      </c>
      <c r="J17" s="132">
        <f>SUM(J18:J20)</f>
        <v>614906502.52716804</v>
      </c>
      <c r="K17" s="9">
        <f>SUM(K18:K20)</f>
        <v>213927606.52716801</v>
      </c>
      <c r="L17" s="132">
        <f>SUM(L18:L20)</f>
        <v>611269202.73600006</v>
      </c>
      <c r="M17" s="9">
        <f>SUM(M18:M20)</f>
        <v>210521021.22736248</v>
      </c>
      <c r="N17" s="87"/>
    </row>
    <row r="18" spans="1:14" x14ac:dyDescent="0.2">
      <c r="A18" s="196" t="s">
        <v>174</v>
      </c>
      <c r="B18" s="197"/>
      <c r="C18" s="197"/>
      <c r="D18" s="197"/>
      <c r="E18" s="197"/>
      <c r="F18" s="197"/>
      <c r="G18" s="197"/>
      <c r="H18" s="198"/>
      <c r="I18" s="4">
        <v>121</v>
      </c>
      <c r="J18" s="91">
        <v>359127732.784832</v>
      </c>
      <c r="K18" s="91">
        <v>126923436.81863201</v>
      </c>
      <c r="L18" s="91">
        <v>368522190.04400003</v>
      </c>
      <c r="M18" s="91">
        <v>97185703.466332972</v>
      </c>
      <c r="N18" s="87"/>
    </row>
    <row r="19" spans="1:14" x14ac:dyDescent="0.2">
      <c r="A19" s="196" t="s">
        <v>175</v>
      </c>
      <c r="B19" s="197"/>
      <c r="C19" s="197"/>
      <c r="D19" s="197"/>
      <c r="E19" s="197"/>
      <c r="F19" s="197"/>
      <c r="G19" s="197"/>
      <c r="H19" s="198"/>
      <c r="I19" s="4">
        <v>122</v>
      </c>
      <c r="J19" s="91">
        <v>169388109.974592</v>
      </c>
      <c r="K19" s="91">
        <v>57437941.090992004</v>
      </c>
      <c r="L19" s="91">
        <v>157273568.616</v>
      </c>
      <c r="M19" s="91">
        <v>74841238.8416408</v>
      </c>
      <c r="N19" s="87"/>
    </row>
    <row r="20" spans="1:14" x14ac:dyDescent="0.2">
      <c r="A20" s="196" t="s">
        <v>176</v>
      </c>
      <c r="B20" s="197"/>
      <c r="C20" s="197"/>
      <c r="D20" s="197"/>
      <c r="E20" s="197"/>
      <c r="F20" s="197"/>
      <c r="G20" s="197"/>
      <c r="H20" s="198"/>
      <c r="I20" s="4">
        <v>123</v>
      </c>
      <c r="J20" s="91">
        <v>86390659.767744005</v>
      </c>
      <c r="K20" s="91">
        <v>29566228.617544003</v>
      </c>
      <c r="L20" s="91">
        <v>85473444.076000005</v>
      </c>
      <c r="M20" s="91">
        <v>38494078.919388704</v>
      </c>
      <c r="N20" s="87"/>
    </row>
    <row r="21" spans="1:14" x14ac:dyDescent="0.2">
      <c r="A21" s="199" t="s">
        <v>177</v>
      </c>
      <c r="B21" s="200"/>
      <c r="C21" s="200"/>
      <c r="D21" s="200"/>
      <c r="E21" s="200"/>
      <c r="F21" s="200"/>
      <c r="G21" s="200"/>
      <c r="H21" s="201"/>
      <c r="I21" s="4">
        <v>124</v>
      </c>
      <c r="J21" s="91">
        <v>136132952.86373088</v>
      </c>
      <c r="K21" s="91">
        <v>43942442.966470867</v>
      </c>
      <c r="L21" s="91">
        <v>143836921.95653999</v>
      </c>
      <c r="M21" s="91">
        <v>48654291.842304185</v>
      </c>
      <c r="N21" s="87"/>
    </row>
    <row r="22" spans="1:14" x14ac:dyDescent="0.2">
      <c r="A22" s="199" t="s">
        <v>178</v>
      </c>
      <c r="B22" s="200"/>
      <c r="C22" s="200"/>
      <c r="D22" s="200"/>
      <c r="E22" s="200"/>
      <c r="F22" s="200"/>
      <c r="G22" s="200"/>
      <c r="H22" s="201"/>
      <c r="I22" s="4">
        <v>125</v>
      </c>
      <c r="J22" s="91">
        <v>186477478.84279263</v>
      </c>
      <c r="K22" s="91">
        <v>61724318.53611885</v>
      </c>
      <c r="L22" s="91">
        <v>215340701.15142</v>
      </c>
      <c r="M22" s="91">
        <v>66516556.966395319</v>
      </c>
      <c r="N22" s="87"/>
    </row>
    <row r="23" spans="1:14" x14ac:dyDescent="0.2">
      <c r="A23" s="199" t="s">
        <v>179</v>
      </c>
      <c r="B23" s="200"/>
      <c r="C23" s="200"/>
      <c r="D23" s="200"/>
      <c r="E23" s="200"/>
      <c r="F23" s="200"/>
      <c r="G23" s="200"/>
      <c r="H23" s="201"/>
      <c r="I23" s="4">
        <v>126</v>
      </c>
      <c r="J23" s="132">
        <f>SUM(J24:J25)</f>
        <v>8437637.9717382006</v>
      </c>
      <c r="K23" s="9">
        <f>SUM(K24:K25)</f>
        <v>3234570.4998382004</v>
      </c>
      <c r="L23" s="132">
        <f>SUM(L24:L25)</f>
        <v>10164368.077920001</v>
      </c>
      <c r="M23" s="9">
        <f>SUM(M24:M25)</f>
        <v>8185955.6773052011</v>
      </c>
      <c r="N23" s="87"/>
    </row>
    <row r="24" spans="1:14" x14ac:dyDescent="0.2">
      <c r="A24" s="196" t="s">
        <v>180</v>
      </c>
      <c r="B24" s="197"/>
      <c r="C24" s="197"/>
      <c r="D24" s="197"/>
      <c r="E24" s="197"/>
      <c r="F24" s="197"/>
      <c r="G24" s="197"/>
      <c r="H24" s="198"/>
      <c r="I24" s="4">
        <v>127</v>
      </c>
      <c r="J24" s="10">
        <v>0</v>
      </c>
      <c r="K24" s="10">
        <v>0</v>
      </c>
      <c r="L24" s="10">
        <v>0</v>
      </c>
      <c r="M24" s="10">
        <v>0</v>
      </c>
      <c r="N24" s="87"/>
    </row>
    <row r="25" spans="1:14" x14ac:dyDescent="0.2">
      <c r="A25" s="196" t="s">
        <v>181</v>
      </c>
      <c r="B25" s="197"/>
      <c r="C25" s="197"/>
      <c r="D25" s="197"/>
      <c r="E25" s="197"/>
      <c r="F25" s="197"/>
      <c r="G25" s="197"/>
      <c r="H25" s="198"/>
      <c r="I25" s="4">
        <v>128</v>
      </c>
      <c r="J25" s="91">
        <v>8437637.9717382006</v>
      </c>
      <c r="K25" s="91">
        <v>3234570.4998382004</v>
      </c>
      <c r="L25" s="91">
        <v>10164368.077920001</v>
      </c>
      <c r="M25" s="91">
        <v>8185955.6773052011</v>
      </c>
      <c r="N25" s="87"/>
    </row>
    <row r="26" spans="1:14" x14ac:dyDescent="0.2">
      <c r="A26" s="199" t="s">
        <v>182</v>
      </c>
      <c r="B26" s="200"/>
      <c r="C26" s="200"/>
      <c r="D26" s="200"/>
      <c r="E26" s="200"/>
      <c r="F26" s="200"/>
      <c r="G26" s="200"/>
      <c r="H26" s="201"/>
      <c r="I26" s="4">
        <v>129</v>
      </c>
      <c r="J26" s="91">
        <v>448063</v>
      </c>
      <c r="K26" s="91">
        <v>2570</v>
      </c>
      <c r="L26" s="91">
        <v>1778945.95532</v>
      </c>
      <c r="M26" s="91">
        <v>175424.12845669989</v>
      </c>
      <c r="N26" s="87"/>
    </row>
    <row r="27" spans="1:14" x14ac:dyDescent="0.2">
      <c r="A27" s="199" t="s">
        <v>183</v>
      </c>
      <c r="B27" s="200"/>
      <c r="C27" s="200"/>
      <c r="D27" s="200"/>
      <c r="E27" s="200"/>
      <c r="F27" s="200"/>
      <c r="G27" s="200"/>
      <c r="H27" s="201"/>
      <c r="I27" s="4">
        <v>130</v>
      </c>
      <c r="J27" s="91">
        <v>46283724.181282997</v>
      </c>
      <c r="K27" s="91">
        <v>15215588.158263009</v>
      </c>
      <c r="L27" s="91">
        <v>54218600.616559997</v>
      </c>
      <c r="M27" s="91">
        <v>12990679.876956351</v>
      </c>
      <c r="N27" s="87"/>
    </row>
    <row r="28" spans="1:14" x14ac:dyDescent="0.2">
      <c r="A28" s="199" t="s">
        <v>184</v>
      </c>
      <c r="B28" s="200"/>
      <c r="C28" s="200"/>
      <c r="D28" s="200"/>
      <c r="E28" s="200"/>
      <c r="F28" s="200"/>
      <c r="G28" s="200"/>
      <c r="H28" s="201"/>
      <c r="I28" s="4">
        <v>131</v>
      </c>
      <c r="J28" s="132">
        <f>SUM(J29:J33)</f>
        <v>47981314.83002913</v>
      </c>
      <c r="K28" s="9">
        <f>SUM(K29:K33)</f>
        <v>5384087.9356952552</v>
      </c>
      <c r="L28" s="132">
        <f>SUM(L29:L33)</f>
        <v>43115895.136860006</v>
      </c>
      <c r="M28" s="9">
        <f>SUM(M29:M33)</f>
        <v>-2510210.1822386971</v>
      </c>
      <c r="N28" s="87"/>
    </row>
    <row r="29" spans="1:14" x14ac:dyDescent="0.2">
      <c r="A29" s="199" t="s">
        <v>298</v>
      </c>
      <c r="B29" s="200"/>
      <c r="C29" s="200"/>
      <c r="D29" s="200"/>
      <c r="E29" s="200"/>
      <c r="F29" s="200"/>
      <c r="G29" s="200"/>
      <c r="H29" s="201"/>
      <c r="I29" s="4">
        <v>132</v>
      </c>
      <c r="J29" s="91">
        <v>9149580.1536240317</v>
      </c>
      <c r="K29" s="91">
        <v>1840150.8489796091</v>
      </c>
      <c r="L29" s="91">
        <v>9553697.7631199993</v>
      </c>
      <c r="M29" s="91">
        <v>292597.11947694793</v>
      </c>
      <c r="N29" s="87"/>
    </row>
    <row r="30" spans="1:14" ht="24.75" customHeight="1" x14ac:dyDescent="0.2">
      <c r="A30" s="199" t="s">
        <v>309</v>
      </c>
      <c r="B30" s="200"/>
      <c r="C30" s="200"/>
      <c r="D30" s="200"/>
      <c r="E30" s="200"/>
      <c r="F30" s="200"/>
      <c r="G30" s="200"/>
      <c r="H30" s="201"/>
      <c r="I30" s="4">
        <v>133</v>
      </c>
      <c r="J30" s="91">
        <v>38776647.676405095</v>
      </c>
      <c r="K30" s="91">
        <v>3518669.0867156461</v>
      </c>
      <c r="L30" s="91">
        <v>31595166.273740001</v>
      </c>
      <c r="M30" s="91">
        <v>-2569806.6817156449</v>
      </c>
      <c r="N30" s="87"/>
    </row>
    <row r="31" spans="1:14" x14ac:dyDescent="0.2">
      <c r="A31" s="199" t="s">
        <v>185</v>
      </c>
      <c r="B31" s="200"/>
      <c r="C31" s="200"/>
      <c r="D31" s="200"/>
      <c r="E31" s="200"/>
      <c r="F31" s="200"/>
      <c r="G31" s="200"/>
      <c r="H31" s="201"/>
      <c r="I31" s="4">
        <v>134</v>
      </c>
      <c r="J31" s="91">
        <v>0</v>
      </c>
      <c r="K31" s="91">
        <v>0</v>
      </c>
      <c r="L31" s="91">
        <v>0</v>
      </c>
      <c r="M31" s="91">
        <v>0</v>
      </c>
      <c r="N31" s="87"/>
    </row>
    <row r="32" spans="1:14" x14ac:dyDescent="0.2">
      <c r="A32" s="199" t="s">
        <v>186</v>
      </c>
      <c r="B32" s="200"/>
      <c r="C32" s="200"/>
      <c r="D32" s="200"/>
      <c r="E32" s="200"/>
      <c r="F32" s="200"/>
      <c r="G32" s="200"/>
      <c r="H32" s="201"/>
      <c r="I32" s="4">
        <v>135</v>
      </c>
      <c r="J32" s="91">
        <v>55087</v>
      </c>
      <c r="K32" s="91">
        <v>25268</v>
      </c>
      <c r="L32" s="91">
        <v>1932365.1</v>
      </c>
      <c r="M32" s="91">
        <v>-267666.62000000011</v>
      </c>
      <c r="N32" s="87"/>
    </row>
    <row r="33" spans="1:14" x14ac:dyDescent="0.2">
      <c r="A33" s="199" t="s">
        <v>187</v>
      </c>
      <c r="B33" s="200"/>
      <c r="C33" s="200"/>
      <c r="D33" s="200"/>
      <c r="E33" s="200"/>
      <c r="F33" s="200"/>
      <c r="G33" s="200"/>
      <c r="H33" s="201"/>
      <c r="I33" s="4">
        <v>136</v>
      </c>
      <c r="J33" s="91">
        <v>0</v>
      </c>
      <c r="K33" s="91">
        <v>0</v>
      </c>
      <c r="L33" s="91">
        <v>34666</v>
      </c>
      <c r="M33" s="91">
        <v>34666</v>
      </c>
      <c r="N33" s="87"/>
    </row>
    <row r="34" spans="1:14" x14ac:dyDescent="0.2">
      <c r="A34" s="199" t="s">
        <v>188</v>
      </c>
      <c r="B34" s="200"/>
      <c r="C34" s="200"/>
      <c r="D34" s="200"/>
      <c r="E34" s="200"/>
      <c r="F34" s="200"/>
      <c r="G34" s="200"/>
      <c r="H34" s="201"/>
      <c r="I34" s="4">
        <v>137</v>
      </c>
      <c r="J34" s="132">
        <f>SUM(J35:J38)</f>
        <v>59078821.091595016</v>
      </c>
      <c r="K34" s="9">
        <f>SUM(K35:K38)</f>
        <v>12690480.561707053</v>
      </c>
      <c r="L34" s="132">
        <f>SUM(L35:L38)</f>
        <v>79466305.7579</v>
      </c>
      <c r="M34" s="9">
        <f>SUM(M35:M38)</f>
        <v>20062706.321276195</v>
      </c>
      <c r="N34" s="87"/>
    </row>
    <row r="35" spans="1:14" ht="12.75" customHeight="1" x14ac:dyDescent="0.2">
      <c r="A35" s="199" t="s">
        <v>310</v>
      </c>
      <c r="B35" s="200"/>
      <c r="C35" s="200"/>
      <c r="D35" s="200"/>
      <c r="E35" s="200"/>
      <c r="F35" s="200"/>
      <c r="G35" s="200"/>
      <c r="H35" s="201"/>
      <c r="I35" s="4">
        <v>138</v>
      </c>
      <c r="J35" s="91">
        <v>10478256.93783021</v>
      </c>
      <c r="K35" s="91">
        <v>1922032.441242177</v>
      </c>
      <c r="L35" s="91">
        <v>20830517.5013</v>
      </c>
      <c r="M35" s="91">
        <v>748932.69525140151</v>
      </c>
      <c r="N35" s="87"/>
    </row>
    <row r="36" spans="1:14" ht="24.75" customHeight="1" x14ac:dyDescent="0.2">
      <c r="A36" s="199" t="s">
        <v>311</v>
      </c>
      <c r="B36" s="200"/>
      <c r="C36" s="200"/>
      <c r="D36" s="200"/>
      <c r="E36" s="200"/>
      <c r="F36" s="200"/>
      <c r="G36" s="200"/>
      <c r="H36" s="201"/>
      <c r="I36" s="4">
        <v>139</v>
      </c>
      <c r="J36" s="91">
        <v>47376692.153764807</v>
      </c>
      <c r="K36" s="91">
        <v>11284238.120464876</v>
      </c>
      <c r="L36" s="91">
        <v>55963477.556599997</v>
      </c>
      <c r="M36" s="91">
        <v>16641462.926024795</v>
      </c>
      <c r="N36" s="87"/>
    </row>
    <row r="37" spans="1:14" ht="12.75" customHeight="1" x14ac:dyDescent="0.2">
      <c r="A37" s="199" t="s">
        <v>189</v>
      </c>
      <c r="B37" s="200"/>
      <c r="C37" s="200"/>
      <c r="D37" s="200"/>
      <c r="E37" s="200"/>
      <c r="F37" s="200"/>
      <c r="G37" s="200"/>
      <c r="H37" s="201"/>
      <c r="I37" s="4">
        <v>140</v>
      </c>
      <c r="J37" s="10">
        <v>1223872</v>
      </c>
      <c r="K37" s="10">
        <v>-515790</v>
      </c>
      <c r="L37" s="10">
        <v>0</v>
      </c>
      <c r="M37" s="10">
        <v>0</v>
      </c>
      <c r="N37" s="87"/>
    </row>
    <row r="38" spans="1:14" ht="12.75" customHeight="1" x14ac:dyDescent="0.2">
      <c r="A38" s="199" t="s">
        <v>190</v>
      </c>
      <c r="B38" s="200"/>
      <c r="C38" s="200"/>
      <c r="D38" s="200"/>
      <c r="E38" s="200"/>
      <c r="F38" s="200"/>
      <c r="G38" s="200"/>
      <c r="H38" s="201"/>
      <c r="I38" s="4">
        <v>141</v>
      </c>
      <c r="J38" s="91">
        <v>0</v>
      </c>
      <c r="K38" s="91">
        <v>0</v>
      </c>
      <c r="L38" s="91">
        <v>2672310.7000000002</v>
      </c>
      <c r="M38" s="91">
        <v>2672310.7000000002</v>
      </c>
      <c r="N38" s="87"/>
    </row>
    <row r="39" spans="1:14" ht="12.75" customHeight="1" x14ac:dyDescent="0.2">
      <c r="A39" s="199" t="s">
        <v>191</v>
      </c>
      <c r="B39" s="200"/>
      <c r="C39" s="200"/>
      <c r="D39" s="200"/>
      <c r="E39" s="200"/>
      <c r="F39" s="200"/>
      <c r="G39" s="200"/>
      <c r="H39" s="201"/>
      <c r="I39" s="4">
        <v>142</v>
      </c>
      <c r="J39" s="91">
        <v>0</v>
      </c>
      <c r="K39" s="91">
        <v>0</v>
      </c>
      <c r="L39" s="91">
        <v>0</v>
      </c>
      <c r="M39" s="91">
        <v>0</v>
      </c>
      <c r="N39" s="87"/>
    </row>
    <row r="40" spans="1:14" ht="12.75" customHeight="1" x14ac:dyDescent="0.2">
      <c r="A40" s="199" t="s">
        <v>192</v>
      </c>
      <c r="B40" s="200"/>
      <c r="C40" s="200"/>
      <c r="D40" s="200"/>
      <c r="E40" s="200"/>
      <c r="F40" s="200"/>
      <c r="G40" s="200"/>
      <c r="H40" s="201"/>
      <c r="I40" s="4">
        <v>143</v>
      </c>
      <c r="J40" s="91">
        <v>0</v>
      </c>
      <c r="K40" s="91">
        <v>0</v>
      </c>
      <c r="L40" s="91">
        <v>0</v>
      </c>
      <c r="M40" s="91">
        <v>0</v>
      </c>
      <c r="N40" s="87"/>
    </row>
    <row r="41" spans="1:14" ht="12.75" customHeight="1" x14ac:dyDescent="0.2">
      <c r="A41" s="199" t="s">
        <v>193</v>
      </c>
      <c r="B41" s="200"/>
      <c r="C41" s="200"/>
      <c r="D41" s="200"/>
      <c r="E41" s="200"/>
      <c r="F41" s="200"/>
      <c r="G41" s="200"/>
      <c r="H41" s="201"/>
      <c r="I41" s="4">
        <v>144</v>
      </c>
      <c r="J41" s="91">
        <v>0</v>
      </c>
      <c r="K41" s="91">
        <v>0</v>
      </c>
      <c r="L41" s="91">
        <v>0</v>
      </c>
      <c r="M41" s="91">
        <v>0</v>
      </c>
      <c r="N41" s="87"/>
    </row>
    <row r="42" spans="1:14" ht="12.75" customHeight="1" x14ac:dyDescent="0.2">
      <c r="A42" s="199" t="s">
        <v>194</v>
      </c>
      <c r="B42" s="200"/>
      <c r="C42" s="200"/>
      <c r="D42" s="200"/>
      <c r="E42" s="200"/>
      <c r="F42" s="200"/>
      <c r="G42" s="200"/>
      <c r="H42" s="201"/>
      <c r="I42" s="4">
        <v>145</v>
      </c>
      <c r="J42" s="91">
        <v>0</v>
      </c>
      <c r="K42" s="91">
        <v>0</v>
      </c>
      <c r="L42" s="91">
        <v>0</v>
      </c>
      <c r="M42" s="91">
        <v>0</v>
      </c>
      <c r="N42" s="87"/>
    </row>
    <row r="43" spans="1:14" ht="12.75" customHeight="1" x14ac:dyDescent="0.2">
      <c r="A43" s="199" t="s">
        <v>195</v>
      </c>
      <c r="B43" s="200"/>
      <c r="C43" s="200"/>
      <c r="D43" s="200"/>
      <c r="E43" s="200"/>
      <c r="F43" s="200"/>
      <c r="G43" s="200"/>
      <c r="H43" s="201"/>
      <c r="I43" s="4">
        <v>146</v>
      </c>
      <c r="J43" s="132">
        <f>J8+J28+J39+J41</f>
        <v>3133447406.6299424</v>
      </c>
      <c r="K43" s="9">
        <f>K8+K28+K39+K41</f>
        <v>1061234742.7346889</v>
      </c>
      <c r="L43" s="132">
        <f>L8+L28+L39+L41</f>
        <v>3067410290.3052397</v>
      </c>
      <c r="M43" s="9">
        <f>M8+M28+M39+M41</f>
        <v>1038828009.0274057</v>
      </c>
      <c r="N43" s="87"/>
    </row>
    <row r="44" spans="1:14" x14ac:dyDescent="0.2">
      <c r="A44" s="199" t="s">
        <v>196</v>
      </c>
      <c r="B44" s="200"/>
      <c r="C44" s="200"/>
      <c r="D44" s="200"/>
      <c r="E44" s="200"/>
      <c r="F44" s="200"/>
      <c r="G44" s="200"/>
      <c r="H44" s="201"/>
      <c r="I44" s="4">
        <v>147</v>
      </c>
      <c r="J44" s="132">
        <f>J11+J34+J40+J42</f>
        <v>2952972976.5850763</v>
      </c>
      <c r="K44" s="9">
        <f>K11+K34+K40+K42</f>
        <v>1001103888.1988215</v>
      </c>
      <c r="L44" s="132">
        <f>L11+L34+L40+L42</f>
        <v>2986331488.2761602</v>
      </c>
      <c r="M44" s="9">
        <f>M11+M34+M40+M42</f>
        <v>999193614.26089883</v>
      </c>
      <c r="N44" s="87"/>
    </row>
    <row r="45" spans="1:14" x14ac:dyDescent="0.2">
      <c r="A45" s="199" t="s">
        <v>197</v>
      </c>
      <c r="B45" s="200"/>
      <c r="C45" s="200"/>
      <c r="D45" s="200"/>
      <c r="E45" s="200"/>
      <c r="F45" s="200"/>
      <c r="G45" s="200"/>
      <c r="H45" s="201"/>
      <c r="I45" s="4">
        <v>148</v>
      </c>
      <c r="J45" s="132">
        <f>J43-J44</f>
        <v>180474430.04486609</v>
      </c>
      <c r="K45" s="9">
        <f>K43-K44</f>
        <v>60130854.535867333</v>
      </c>
      <c r="L45" s="132">
        <f>L43-L44</f>
        <v>81078802.029079437</v>
      </c>
      <c r="M45" s="9">
        <f>M43-M44</f>
        <v>39634394.76650691</v>
      </c>
      <c r="N45" s="87"/>
    </row>
    <row r="46" spans="1:14" x14ac:dyDescent="0.2">
      <c r="A46" s="218" t="s">
        <v>198</v>
      </c>
      <c r="B46" s="219"/>
      <c r="C46" s="219"/>
      <c r="D46" s="219"/>
      <c r="E46" s="219"/>
      <c r="F46" s="219"/>
      <c r="G46" s="219"/>
      <c r="H46" s="220"/>
      <c r="I46" s="4">
        <v>149</v>
      </c>
      <c r="J46" s="132">
        <f>IF(J43&gt;J44,J43-J44,0)</f>
        <v>180474430.04486609</v>
      </c>
      <c r="K46" s="9">
        <f>IF(K43&gt;K44,K43-K44,0)</f>
        <v>60130854.535867333</v>
      </c>
      <c r="L46" s="132">
        <f>IF(L43&gt;L44,L43-L44,0)</f>
        <v>81078802.029079437</v>
      </c>
      <c r="M46" s="9">
        <f>IF(M43&gt;M44,M43-M44,0)</f>
        <v>39634394.76650691</v>
      </c>
      <c r="N46" s="87"/>
    </row>
    <row r="47" spans="1:14" x14ac:dyDescent="0.2">
      <c r="A47" s="218" t="s">
        <v>199</v>
      </c>
      <c r="B47" s="219"/>
      <c r="C47" s="219"/>
      <c r="D47" s="219"/>
      <c r="E47" s="219"/>
      <c r="F47" s="219"/>
      <c r="G47" s="219"/>
      <c r="H47" s="220"/>
      <c r="I47" s="4">
        <v>150</v>
      </c>
      <c r="J47" s="132">
        <f>IF(J44&gt;J43,J44-J43,0)</f>
        <v>0</v>
      </c>
      <c r="K47" s="9">
        <f>IF(K44&gt;K43,K44-K43,0)</f>
        <v>0</v>
      </c>
      <c r="L47" s="132">
        <f>IF(L44&gt;L43,L44-L43,0)</f>
        <v>0</v>
      </c>
      <c r="M47" s="9">
        <f>IF(M44&gt;M43,M44-M43,0)</f>
        <v>0</v>
      </c>
      <c r="N47" s="87"/>
    </row>
    <row r="48" spans="1:14" x14ac:dyDescent="0.2">
      <c r="A48" s="199" t="s">
        <v>200</v>
      </c>
      <c r="B48" s="200"/>
      <c r="C48" s="200"/>
      <c r="D48" s="200"/>
      <c r="E48" s="200"/>
      <c r="F48" s="200"/>
      <c r="G48" s="200"/>
      <c r="H48" s="201"/>
      <c r="I48" s="4">
        <v>151</v>
      </c>
      <c r="J48" s="10">
        <v>33814594</v>
      </c>
      <c r="K48" s="10">
        <v>13419748.83678</v>
      </c>
      <c r="L48" s="10">
        <v>21710156.438059997</v>
      </c>
      <c r="M48" s="10">
        <v>9559495.1742508467</v>
      </c>
      <c r="N48" s="87"/>
    </row>
    <row r="49" spans="1:14" x14ac:dyDescent="0.2">
      <c r="A49" s="199" t="s">
        <v>201</v>
      </c>
      <c r="B49" s="200"/>
      <c r="C49" s="200"/>
      <c r="D49" s="200"/>
      <c r="E49" s="200"/>
      <c r="F49" s="200"/>
      <c r="G49" s="200"/>
      <c r="H49" s="201"/>
      <c r="I49" s="4">
        <v>152</v>
      </c>
      <c r="J49" s="132">
        <f>J45-J48</f>
        <v>146659836.04486609</v>
      </c>
      <c r="K49" s="9">
        <f>K45-K48</f>
        <v>46711105.699087337</v>
      </c>
      <c r="L49" s="132">
        <f>L45-L48</f>
        <v>59368645.591019437</v>
      </c>
      <c r="M49" s="9">
        <f>M45-M48</f>
        <v>30074899.592256062</v>
      </c>
      <c r="N49" s="87"/>
    </row>
    <row r="50" spans="1:14" x14ac:dyDescent="0.2">
      <c r="A50" s="218" t="s">
        <v>202</v>
      </c>
      <c r="B50" s="219"/>
      <c r="C50" s="219"/>
      <c r="D50" s="219"/>
      <c r="E50" s="219"/>
      <c r="F50" s="219"/>
      <c r="G50" s="219"/>
      <c r="H50" s="220"/>
      <c r="I50" s="4">
        <v>153</v>
      </c>
      <c r="J50" s="132">
        <f>IF(J49&gt;0,J49,0)</f>
        <v>146659836.04486609</v>
      </c>
      <c r="K50" s="9">
        <f>IF(K49&gt;0,K49,0)</f>
        <v>46711105.699087337</v>
      </c>
      <c r="L50" s="132">
        <f>IF(L49&gt;0,L49,0)</f>
        <v>59368645.591019437</v>
      </c>
      <c r="M50" s="9">
        <f>IF(M49&gt;0,M49,0)</f>
        <v>30074899.592256062</v>
      </c>
      <c r="N50" s="87"/>
    </row>
    <row r="51" spans="1:14" x14ac:dyDescent="0.2">
      <c r="A51" s="248" t="s">
        <v>203</v>
      </c>
      <c r="B51" s="249"/>
      <c r="C51" s="249"/>
      <c r="D51" s="249"/>
      <c r="E51" s="249"/>
      <c r="F51" s="249"/>
      <c r="G51" s="249"/>
      <c r="H51" s="250"/>
      <c r="I51" s="5">
        <v>154</v>
      </c>
      <c r="J51" s="106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07" t="s">
        <v>204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51"/>
      <c r="N52" s="87"/>
    </row>
    <row r="53" spans="1:14" ht="12.75" customHeight="1" x14ac:dyDescent="0.2">
      <c r="A53" s="211" t="s">
        <v>205</v>
      </c>
      <c r="B53" s="212"/>
      <c r="C53" s="212"/>
      <c r="D53" s="212"/>
      <c r="E53" s="212"/>
      <c r="F53" s="212"/>
      <c r="G53" s="212"/>
      <c r="H53" s="212"/>
      <c r="I53" s="110"/>
      <c r="J53" s="110"/>
      <c r="K53" s="110"/>
      <c r="L53" s="110"/>
      <c r="M53" s="109"/>
      <c r="N53" s="87"/>
    </row>
    <row r="54" spans="1:14" x14ac:dyDescent="0.2">
      <c r="A54" s="252" t="s">
        <v>206</v>
      </c>
      <c r="B54" s="253"/>
      <c r="C54" s="253"/>
      <c r="D54" s="253"/>
      <c r="E54" s="253"/>
      <c r="F54" s="253"/>
      <c r="G54" s="253"/>
      <c r="H54" s="254"/>
      <c r="I54" s="4">
        <v>155</v>
      </c>
      <c r="J54" s="91">
        <f>J50-J55</f>
        <v>142191097.04486609</v>
      </c>
      <c r="K54" s="91">
        <f>K50-K55</f>
        <v>44939594.699087337</v>
      </c>
      <c r="L54" s="91">
        <f>L50-L55</f>
        <v>54092078.401019439</v>
      </c>
      <c r="M54" s="91">
        <f>M50-M55</f>
        <v>29296479.322256062</v>
      </c>
      <c r="N54" s="87"/>
    </row>
    <row r="55" spans="1:14" x14ac:dyDescent="0.2">
      <c r="A55" s="252" t="s">
        <v>207</v>
      </c>
      <c r="B55" s="253"/>
      <c r="C55" s="253"/>
      <c r="D55" s="253"/>
      <c r="E55" s="253"/>
      <c r="F55" s="253"/>
      <c r="G55" s="253"/>
      <c r="H55" s="254"/>
      <c r="I55" s="4">
        <v>156</v>
      </c>
      <c r="J55" s="92">
        <v>4468739</v>
      </c>
      <c r="K55" s="10">
        <v>1771511</v>
      </c>
      <c r="L55" s="92">
        <v>5276567.1900000004</v>
      </c>
      <c r="M55" s="10">
        <v>778420.27000000048</v>
      </c>
      <c r="N55" s="87"/>
    </row>
    <row r="56" spans="1:14" ht="12.75" customHeight="1" x14ac:dyDescent="0.2">
      <c r="A56" s="207" t="s">
        <v>208</v>
      </c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51"/>
      <c r="N56" s="87"/>
    </row>
    <row r="57" spans="1:14" x14ac:dyDescent="0.2">
      <c r="A57" s="211" t="s">
        <v>209</v>
      </c>
      <c r="B57" s="212"/>
      <c r="C57" s="212"/>
      <c r="D57" s="212"/>
      <c r="E57" s="212"/>
      <c r="F57" s="212"/>
      <c r="G57" s="212"/>
      <c r="H57" s="226"/>
      <c r="I57" s="14">
        <v>157</v>
      </c>
      <c r="J57" s="105">
        <f>J49</f>
        <v>146659836.04486609</v>
      </c>
      <c r="K57" s="8">
        <f>K49</f>
        <v>46711105.699087337</v>
      </c>
      <c r="L57" s="105">
        <f>L49</f>
        <v>59368645.591019437</v>
      </c>
      <c r="M57" s="8">
        <f>M49</f>
        <v>30074899.592256062</v>
      </c>
      <c r="N57" s="87"/>
    </row>
    <row r="58" spans="1:14" x14ac:dyDescent="0.2">
      <c r="A58" s="199" t="s">
        <v>210</v>
      </c>
      <c r="B58" s="200"/>
      <c r="C58" s="200"/>
      <c r="D58" s="200"/>
      <c r="E58" s="200"/>
      <c r="F58" s="200"/>
      <c r="G58" s="200"/>
      <c r="H58" s="201"/>
      <c r="I58" s="4">
        <v>158</v>
      </c>
      <c r="J58" s="132">
        <f>SUM(J59:J65)</f>
        <v>-14032100</v>
      </c>
      <c r="K58" s="9">
        <f>SUM(K59:K65)</f>
        <v>1166151</v>
      </c>
      <c r="L58" s="132">
        <f>SUM(L59:L65)</f>
        <v>-1012420</v>
      </c>
      <c r="M58" s="9">
        <f>SUM(M59:M65)</f>
        <v>13232980</v>
      </c>
      <c r="N58" s="87"/>
    </row>
    <row r="59" spans="1:14" x14ac:dyDescent="0.2">
      <c r="A59" s="199" t="s">
        <v>211</v>
      </c>
      <c r="B59" s="200"/>
      <c r="C59" s="200"/>
      <c r="D59" s="200"/>
      <c r="E59" s="200"/>
      <c r="F59" s="200"/>
      <c r="G59" s="200"/>
      <c r="H59" s="201"/>
      <c r="I59" s="4">
        <v>159</v>
      </c>
      <c r="J59" s="91">
        <v>-14179799</v>
      </c>
      <c r="K59" s="10">
        <v>1134854</v>
      </c>
      <c r="L59" s="91">
        <v>-2062000</v>
      </c>
      <c r="M59" s="10">
        <v>13286000</v>
      </c>
      <c r="N59" s="87"/>
    </row>
    <row r="60" spans="1:14" x14ac:dyDescent="0.2">
      <c r="A60" s="199" t="s">
        <v>212</v>
      </c>
      <c r="B60" s="200"/>
      <c r="C60" s="200"/>
      <c r="D60" s="200"/>
      <c r="E60" s="200"/>
      <c r="F60" s="200"/>
      <c r="G60" s="200"/>
      <c r="H60" s="201"/>
      <c r="I60" s="4">
        <v>160</v>
      </c>
      <c r="J60" s="91">
        <v>0</v>
      </c>
      <c r="K60" s="10">
        <v>0</v>
      </c>
      <c r="L60" s="91">
        <v>0</v>
      </c>
      <c r="M60" s="10">
        <v>0</v>
      </c>
      <c r="N60" s="87"/>
    </row>
    <row r="61" spans="1:14" x14ac:dyDescent="0.2">
      <c r="A61" s="199" t="s">
        <v>213</v>
      </c>
      <c r="B61" s="200"/>
      <c r="C61" s="200"/>
      <c r="D61" s="200"/>
      <c r="E61" s="200"/>
      <c r="F61" s="200"/>
      <c r="G61" s="200"/>
      <c r="H61" s="201"/>
      <c r="I61" s="4">
        <v>161</v>
      </c>
      <c r="J61" s="91">
        <v>147699</v>
      </c>
      <c r="K61" s="10">
        <v>31297</v>
      </c>
      <c r="L61" s="91">
        <f>1296981-247401</f>
        <v>1049580</v>
      </c>
      <c r="M61" s="10">
        <f>-6769-46251</f>
        <v>-53020</v>
      </c>
      <c r="N61" s="87"/>
    </row>
    <row r="62" spans="1:14" x14ac:dyDescent="0.2">
      <c r="A62" s="199" t="s">
        <v>214</v>
      </c>
      <c r="B62" s="200"/>
      <c r="C62" s="200"/>
      <c r="D62" s="200"/>
      <c r="E62" s="200"/>
      <c r="F62" s="200"/>
      <c r="G62" s="200"/>
      <c r="H62" s="201"/>
      <c r="I62" s="4">
        <v>162</v>
      </c>
      <c r="J62" s="91">
        <v>0</v>
      </c>
      <c r="K62" s="10">
        <v>0</v>
      </c>
      <c r="L62" s="91">
        <v>0</v>
      </c>
      <c r="M62" s="10">
        <v>0</v>
      </c>
      <c r="N62" s="87"/>
    </row>
    <row r="63" spans="1:14" x14ac:dyDescent="0.2">
      <c r="A63" s="199" t="s">
        <v>215</v>
      </c>
      <c r="B63" s="200"/>
      <c r="C63" s="200"/>
      <c r="D63" s="200"/>
      <c r="E63" s="200"/>
      <c r="F63" s="200"/>
      <c r="G63" s="200"/>
      <c r="H63" s="201"/>
      <c r="I63" s="4">
        <v>163</v>
      </c>
      <c r="J63" s="91">
        <v>0</v>
      </c>
      <c r="K63" s="10">
        <v>0</v>
      </c>
      <c r="L63" s="91">
        <v>0</v>
      </c>
      <c r="M63" s="10">
        <v>0</v>
      </c>
      <c r="N63" s="87"/>
    </row>
    <row r="64" spans="1:14" x14ac:dyDescent="0.2">
      <c r="A64" s="199" t="s">
        <v>216</v>
      </c>
      <c r="B64" s="200"/>
      <c r="C64" s="200"/>
      <c r="D64" s="200"/>
      <c r="E64" s="200"/>
      <c r="F64" s="200"/>
      <c r="G64" s="200"/>
      <c r="H64" s="201"/>
      <c r="I64" s="4">
        <v>164</v>
      </c>
      <c r="J64" s="91">
        <v>0</v>
      </c>
      <c r="K64" s="10">
        <v>0</v>
      </c>
      <c r="L64" s="91">
        <v>0</v>
      </c>
      <c r="M64" s="10">
        <v>0</v>
      </c>
      <c r="N64" s="87"/>
    </row>
    <row r="65" spans="1:14" x14ac:dyDescent="0.2">
      <c r="A65" s="199" t="s">
        <v>217</v>
      </c>
      <c r="B65" s="200"/>
      <c r="C65" s="200"/>
      <c r="D65" s="200"/>
      <c r="E65" s="200"/>
      <c r="F65" s="200"/>
      <c r="G65" s="200"/>
      <c r="H65" s="201"/>
      <c r="I65" s="4">
        <v>165</v>
      </c>
      <c r="J65" s="10">
        <v>0</v>
      </c>
      <c r="K65" s="10">
        <v>0</v>
      </c>
      <c r="L65" s="10">
        <v>0</v>
      </c>
      <c r="M65" s="10">
        <v>0</v>
      </c>
      <c r="N65" s="87"/>
    </row>
    <row r="66" spans="1:14" x14ac:dyDescent="0.2">
      <c r="A66" s="199" t="s">
        <v>218</v>
      </c>
      <c r="B66" s="200"/>
      <c r="C66" s="200"/>
      <c r="D66" s="200"/>
      <c r="E66" s="200"/>
      <c r="F66" s="200"/>
      <c r="G66" s="200"/>
      <c r="H66" s="201"/>
      <c r="I66" s="4">
        <v>166</v>
      </c>
      <c r="J66" s="91">
        <v>0</v>
      </c>
      <c r="K66" s="10">
        <v>0</v>
      </c>
      <c r="L66" s="91">
        <v>0</v>
      </c>
      <c r="M66" s="10">
        <v>0</v>
      </c>
      <c r="N66" s="87"/>
    </row>
    <row r="67" spans="1:14" x14ac:dyDescent="0.2">
      <c r="A67" s="199" t="s">
        <v>219</v>
      </c>
      <c r="B67" s="200"/>
      <c r="C67" s="200"/>
      <c r="D67" s="200"/>
      <c r="E67" s="200"/>
      <c r="F67" s="200"/>
      <c r="G67" s="200"/>
      <c r="H67" s="201"/>
      <c r="I67" s="4">
        <v>167</v>
      </c>
      <c r="J67" s="132">
        <f>J58-J66</f>
        <v>-14032100</v>
      </c>
      <c r="K67" s="9">
        <f>K58-K66</f>
        <v>1166151</v>
      </c>
      <c r="L67" s="132">
        <f>L58-L66</f>
        <v>-1012420</v>
      </c>
      <c r="M67" s="9">
        <f>M58-M66</f>
        <v>13232980</v>
      </c>
      <c r="N67" s="87"/>
    </row>
    <row r="68" spans="1:14" x14ac:dyDescent="0.2">
      <c r="A68" s="199" t="s">
        <v>220</v>
      </c>
      <c r="B68" s="200"/>
      <c r="C68" s="200"/>
      <c r="D68" s="200"/>
      <c r="E68" s="200"/>
      <c r="F68" s="200"/>
      <c r="G68" s="200"/>
      <c r="H68" s="201"/>
      <c r="I68" s="4">
        <v>168</v>
      </c>
      <c r="J68" s="106">
        <f>J57+J67</f>
        <v>132627736.04486609</v>
      </c>
      <c r="K68" s="12">
        <f>K57+K67</f>
        <v>47877256.699087337</v>
      </c>
      <c r="L68" s="106">
        <f>L57+L67</f>
        <v>58356225.591019437</v>
      </c>
      <c r="M68" s="12">
        <f>M57+M67</f>
        <v>43307879.592256062</v>
      </c>
      <c r="N68" s="87"/>
    </row>
    <row r="69" spans="1:14" ht="12.75" customHeight="1" x14ac:dyDescent="0.2">
      <c r="A69" s="261" t="s">
        <v>221</v>
      </c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3"/>
      <c r="N69" s="87"/>
    </row>
    <row r="70" spans="1:14" ht="12.75" customHeight="1" x14ac:dyDescent="0.2">
      <c r="A70" s="255" t="s">
        <v>222</v>
      </c>
      <c r="B70" s="256"/>
      <c r="C70" s="256"/>
      <c r="D70" s="256"/>
      <c r="E70" s="256"/>
      <c r="F70" s="256"/>
      <c r="G70" s="256"/>
      <c r="H70" s="256"/>
      <c r="I70" s="256"/>
      <c r="J70" s="256"/>
      <c r="K70" s="256"/>
      <c r="L70" s="256"/>
      <c r="M70" s="257"/>
      <c r="N70" s="87"/>
    </row>
    <row r="71" spans="1:14" x14ac:dyDescent="0.2">
      <c r="A71" s="252" t="s">
        <v>206</v>
      </c>
      <c r="B71" s="253"/>
      <c r="C71" s="253"/>
      <c r="D71" s="253"/>
      <c r="E71" s="253"/>
      <c r="F71" s="253"/>
      <c r="G71" s="253"/>
      <c r="H71" s="254"/>
      <c r="I71" s="4">
        <v>169</v>
      </c>
      <c r="J71" s="133">
        <f>J68-J72</f>
        <v>128502780.04486609</v>
      </c>
      <c r="K71" s="135">
        <f>K68-K72</f>
        <v>46250997.699087337</v>
      </c>
      <c r="L71" s="133">
        <f>L68-L72</f>
        <v>53566139.591019437</v>
      </c>
      <c r="M71" s="135">
        <f>M68-M72</f>
        <v>40418246.592256062</v>
      </c>
      <c r="N71" s="87"/>
    </row>
    <row r="72" spans="1:14" x14ac:dyDescent="0.2">
      <c r="A72" s="258" t="s">
        <v>207</v>
      </c>
      <c r="B72" s="259"/>
      <c r="C72" s="259"/>
      <c r="D72" s="259"/>
      <c r="E72" s="259"/>
      <c r="F72" s="259"/>
      <c r="G72" s="259"/>
      <c r="H72" s="260"/>
      <c r="I72" s="7">
        <v>170</v>
      </c>
      <c r="J72" s="134">
        <v>4124956</v>
      </c>
      <c r="K72" s="129">
        <v>1626259</v>
      </c>
      <c r="L72" s="134">
        <v>4790086</v>
      </c>
      <c r="M72" s="129">
        <v>2889633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4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25:M47 J49:M51 M55 K55 J13:M23">
      <formula1>0</formula1>
    </dataValidation>
    <dataValidation type="whole" operator="notEqual" allowBlank="1" showInputMessage="1" showErrorMessage="1" errorTitle="Pogrešan unos" error="Mogu se unijeti samo cjelobrojne vrijednosti." sqref="J72:M72 J60:J66 J54:M54 J67:M68 J48:M48 J57:M58 L60:L66">
      <formula1>999999999999</formula1>
    </dataValidation>
    <dataValidation operator="greaterThanOrEqual" allowBlank="1" showInputMessage="1" showErrorMessage="1" errorTitle="Pogrešan unos" error="Mogu se unijeti samo cjelobrojne pozitivne vrijednosti." sqref="J24:M24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K27" sqref="K27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</cols>
  <sheetData>
    <row r="1" spans="1:11" ht="15.75" customHeight="1" x14ac:dyDescent="0.2">
      <c r="A1" s="269" t="s">
        <v>223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2.75" customHeight="1" x14ac:dyDescent="0.2">
      <c r="A2" s="270" t="s">
        <v>322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29" t="s">
        <v>307</v>
      </c>
      <c r="B4" s="230"/>
      <c r="C4" s="230"/>
      <c r="D4" s="230"/>
      <c r="E4" s="230"/>
      <c r="F4" s="230"/>
      <c r="G4" s="230"/>
      <c r="H4" s="230"/>
      <c r="I4" s="230"/>
      <c r="J4" s="230"/>
      <c r="K4" s="231"/>
    </row>
    <row r="5" spans="1:11" ht="24.75" thickBot="1" x14ac:dyDescent="0.25">
      <c r="A5" s="268" t="s">
        <v>55</v>
      </c>
      <c r="B5" s="268"/>
      <c r="C5" s="268"/>
      <c r="D5" s="268"/>
      <c r="E5" s="268"/>
      <c r="F5" s="268"/>
      <c r="G5" s="268"/>
      <c r="H5" s="268"/>
      <c r="I5" s="65" t="s">
        <v>56</v>
      </c>
      <c r="J5" s="66" t="s">
        <v>163</v>
      </c>
      <c r="K5" s="66" t="s">
        <v>164</v>
      </c>
    </row>
    <row r="6" spans="1:11" x14ac:dyDescent="0.2">
      <c r="A6" s="271">
        <v>1</v>
      </c>
      <c r="B6" s="271"/>
      <c r="C6" s="271"/>
      <c r="D6" s="271"/>
      <c r="E6" s="271"/>
      <c r="F6" s="271"/>
      <c r="G6" s="271"/>
      <c r="H6" s="271"/>
      <c r="I6" s="67">
        <v>2</v>
      </c>
      <c r="J6" s="68" t="s">
        <v>3</v>
      </c>
      <c r="K6" s="68" t="s">
        <v>4</v>
      </c>
    </row>
    <row r="7" spans="1:11" x14ac:dyDescent="0.2">
      <c r="A7" s="264" t="s">
        <v>224</v>
      </c>
      <c r="B7" s="265"/>
      <c r="C7" s="265"/>
      <c r="D7" s="265"/>
      <c r="E7" s="265"/>
      <c r="F7" s="265"/>
      <c r="G7" s="265"/>
      <c r="H7" s="265"/>
      <c r="I7" s="266"/>
      <c r="J7" s="266"/>
      <c r="K7" s="267"/>
    </row>
    <row r="8" spans="1:11" x14ac:dyDescent="0.2">
      <c r="A8" s="196" t="s">
        <v>225</v>
      </c>
      <c r="B8" s="197"/>
      <c r="C8" s="197"/>
      <c r="D8" s="197"/>
      <c r="E8" s="197"/>
      <c r="F8" s="197"/>
      <c r="G8" s="197"/>
      <c r="H8" s="197"/>
      <c r="I8" s="4">
        <v>1</v>
      </c>
      <c r="J8" s="10">
        <v>180474430</v>
      </c>
      <c r="K8" s="10">
        <v>81078802</v>
      </c>
    </row>
    <row r="9" spans="1:11" x14ac:dyDescent="0.2">
      <c r="A9" s="196" t="s">
        <v>226</v>
      </c>
      <c r="B9" s="197"/>
      <c r="C9" s="197"/>
      <c r="D9" s="197"/>
      <c r="E9" s="197"/>
      <c r="F9" s="197"/>
      <c r="G9" s="197"/>
      <c r="H9" s="197"/>
      <c r="I9" s="4">
        <v>2</v>
      </c>
      <c r="J9" s="10">
        <v>136132953</v>
      </c>
      <c r="K9" s="10">
        <v>143836922</v>
      </c>
    </row>
    <row r="10" spans="1:11" x14ac:dyDescent="0.2">
      <c r="A10" s="196" t="s">
        <v>227</v>
      </c>
      <c r="B10" s="197"/>
      <c r="C10" s="197"/>
      <c r="D10" s="197"/>
      <c r="E10" s="197"/>
      <c r="F10" s="197"/>
      <c r="G10" s="197"/>
      <c r="H10" s="197"/>
      <c r="I10" s="4">
        <v>3</v>
      </c>
      <c r="J10" s="10">
        <v>21036634</v>
      </c>
      <c r="K10" s="10">
        <v>0</v>
      </c>
    </row>
    <row r="11" spans="1:11" x14ac:dyDescent="0.2">
      <c r="A11" s="196" t="s">
        <v>228</v>
      </c>
      <c r="B11" s="197"/>
      <c r="C11" s="197"/>
      <c r="D11" s="197"/>
      <c r="E11" s="197"/>
      <c r="F11" s="197"/>
      <c r="G11" s="197"/>
      <c r="H11" s="197"/>
      <c r="I11" s="4">
        <v>4</v>
      </c>
      <c r="J11" s="10">
        <v>49859700</v>
      </c>
      <c r="K11" s="10">
        <v>138505547</v>
      </c>
    </row>
    <row r="12" spans="1:11" x14ac:dyDescent="0.2">
      <c r="A12" s="196" t="s">
        <v>229</v>
      </c>
      <c r="B12" s="197"/>
      <c r="C12" s="197"/>
      <c r="D12" s="197"/>
      <c r="E12" s="197"/>
      <c r="F12" s="197"/>
      <c r="G12" s="197"/>
      <c r="H12" s="197"/>
      <c r="I12" s="4">
        <v>5</v>
      </c>
      <c r="J12" s="10">
        <v>0</v>
      </c>
      <c r="K12" s="10">
        <v>0</v>
      </c>
    </row>
    <row r="13" spans="1:11" x14ac:dyDescent="0.2">
      <c r="A13" s="196" t="s">
        <v>230</v>
      </c>
      <c r="B13" s="197"/>
      <c r="C13" s="197"/>
      <c r="D13" s="197"/>
      <c r="E13" s="197"/>
      <c r="F13" s="197"/>
      <c r="G13" s="197"/>
      <c r="H13" s="197"/>
      <c r="I13" s="4">
        <v>6</v>
      </c>
      <c r="J13" s="10">
        <v>7683412</v>
      </c>
      <c r="K13" s="10">
        <v>21912810</v>
      </c>
    </row>
    <row r="14" spans="1:11" x14ac:dyDescent="0.2">
      <c r="A14" s="199" t="s">
        <v>231</v>
      </c>
      <c r="B14" s="200"/>
      <c r="C14" s="200"/>
      <c r="D14" s="200"/>
      <c r="E14" s="200"/>
      <c r="F14" s="200"/>
      <c r="G14" s="200"/>
      <c r="H14" s="200"/>
      <c r="I14" s="4">
        <v>7</v>
      </c>
      <c r="J14" s="9">
        <f>SUM(J8:J13)</f>
        <v>395187129</v>
      </c>
      <c r="K14" s="9">
        <f>SUM(K8:K13)</f>
        <v>385334081</v>
      </c>
    </row>
    <row r="15" spans="1:11" x14ac:dyDescent="0.2">
      <c r="A15" s="196" t="s">
        <v>232</v>
      </c>
      <c r="B15" s="197"/>
      <c r="C15" s="197"/>
      <c r="D15" s="197"/>
      <c r="E15" s="197"/>
      <c r="F15" s="197"/>
      <c r="G15" s="197"/>
      <c r="H15" s="197"/>
      <c r="I15" s="4">
        <v>8</v>
      </c>
      <c r="J15" s="10">
        <v>0</v>
      </c>
      <c r="K15" s="10">
        <v>96131308</v>
      </c>
    </row>
    <row r="16" spans="1:11" x14ac:dyDescent="0.2">
      <c r="A16" s="196" t="s">
        <v>233</v>
      </c>
      <c r="B16" s="197"/>
      <c r="C16" s="197"/>
      <c r="D16" s="197"/>
      <c r="E16" s="197"/>
      <c r="F16" s="197"/>
      <c r="G16" s="197"/>
      <c r="H16" s="197"/>
      <c r="I16" s="4">
        <v>9</v>
      </c>
      <c r="J16" s="10">
        <v>0</v>
      </c>
      <c r="K16" s="10">
        <v>0</v>
      </c>
    </row>
    <row r="17" spans="1:11" x14ac:dyDescent="0.2">
      <c r="A17" s="196" t="s">
        <v>234</v>
      </c>
      <c r="B17" s="197"/>
      <c r="C17" s="197"/>
      <c r="D17" s="197"/>
      <c r="E17" s="197"/>
      <c r="F17" s="197"/>
      <c r="G17" s="197"/>
      <c r="H17" s="197"/>
      <c r="I17" s="4">
        <v>10</v>
      </c>
      <c r="J17" s="10">
        <v>66545153</v>
      </c>
      <c r="K17" s="10">
        <v>81544025</v>
      </c>
    </row>
    <row r="18" spans="1:11" x14ac:dyDescent="0.2">
      <c r="A18" s="196" t="s">
        <v>235</v>
      </c>
      <c r="B18" s="197"/>
      <c r="C18" s="197"/>
      <c r="D18" s="197"/>
      <c r="E18" s="197"/>
      <c r="F18" s="197"/>
      <c r="G18" s="197"/>
      <c r="H18" s="197"/>
      <c r="I18" s="4">
        <v>11</v>
      </c>
      <c r="J18" s="91">
        <v>28073810</v>
      </c>
      <c r="K18" s="91">
        <v>14580557</v>
      </c>
    </row>
    <row r="19" spans="1:11" x14ac:dyDescent="0.2">
      <c r="A19" s="199" t="s">
        <v>236</v>
      </c>
      <c r="B19" s="200"/>
      <c r="C19" s="200"/>
      <c r="D19" s="200"/>
      <c r="E19" s="200"/>
      <c r="F19" s="200"/>
      <c r="G19" s="200"/>
      <c r="H19" s="200"/>
      <c r="I19" s="4">
        <v>12</v>
      </c>
      <c r="J19" s="9">
        <f>SUM(J15:J18)</f>
        <v>94618963</v>
      </c>
      <c r="K19" s="9">
        <f>SUM(K15:K18)</f>
        <v>192255890</v>
      </c>
    </row>
    <row r="20" spans="1:11" x14ac:dyDescent="0.2">
      <c r="A20" s="199" t="s">
        <v>237</v>
      </c>
      <c r="B20" s="200"/>
      <c r="C20" s="200"/>
      <c r="D20" s="200"/>
      <c r="E20" s="200"/>
      <c r="F20" s="200"/>
      <c r="G20" s="200"/>
      <c r="H20" s="200"/>
      <c r="I20" s="4">
        <v>13</v>
      </c>
      <c r="J20" s="9">
        <f>IF(J14&gt;J19,J14-J19,0)</f>
        <v>300568166</v>
      </c>
      <c r="K20" s="9">
        <f>IF(K14&gt;K19,K14-K19,0)</f>
        <v>193078191</v>
      </c>
    </row>
    <row r="21" spans="1:11" x14ac:dyDescent="0.2">
      <c r="A21" s="199" t="s">
        <v>238</v>
      </c>
      <c r="B21" s="200"/>
      <c r="C21" s="200"/>
      <c r="D21" s="200"/>
      <c r="E21" s="200"/>
      <c r="F21" s="200"/>
      <c r="G21" s="200"/>
      <c r="H21" s="200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">
      <c r="A22" s="264" t="s">
        <v>239</v>
      </c>
      <c r="B22" s="265"/>
      <c r="C22" s="265"/>
      <c r="D22" s="265"/>
      <c r="E22" s="265"/>
      <c r="F22" s="265"/>
      <c r="G22" s="265"/>
      <c r="H22" s="265"/>
      <c r="I22" s="266"/>
      <c r="J22" s="266"/>
      <c r="K22" s="267"/>
    </row>
    <row r="23" spans="1:11" x14ac:dyDescent="0.2">
      <c r="A23" s="196" t="s">
        <v>240</v>
      </c>
      <c r="B23" s="197"/>
      <c r="C23" s="197"/>
      <c r="D23" s="197"/>
      <c r="E23" s="197"/>
      <c r="F23" s="197"/>
      <c r="G23" s="197"/>
      <c r="H23" s="197"/>
      <c r="I23" s="4">
        <v>15</v>
      </c>
      <c r="J23" s="10">
        <v>1915599</v>
      </c>
      <c r="K23" s="10">
        <v>2685258</v>
      </c>
    </row>
    <row r="24" spans="1:11" x14ac:dyDescent="0.2">
      <c r="A24" s="196" t="s">
        <v>241</v>
      </c>
      <c r="B24" s="197"/>
      <c r="C24" s="197"/>
      <c r="D24" s="197"/>
      <c r="E24" s="197"/>
      <c r="F24" s="197"/>
      <c r="G24" s="197"/>
      <c r="H24" s="197"/>
      <c r="I24" s="4">
        <v>16</v>
      </c>
      <c r="J24" s="10">
        <v>201190722</v>
      </c>
      <c r="K24" s="10">
        <v>150004698</v>
      </c>
    </row>
    <row r="25" spans="1:11" x14ac:dyDescent="0.2">
      <c r="A25" s="196" t="s">
        <v>242</v>
      </c>
      <c r="B25" s="197"/>
      <c r="C25" s="197"/>
      <c r="D25" s="197"/>
      <c r="E25" s="197"/>
      <c r="F25" s="197"/>
      <c r="G25" s="197"/>
      <c r="H25" s="197"/>
      <c r="I25" s="4">
        <v>17</v>
      </c>
      <c r="J25" s="10">
        <v>2319673</v>
      </c>
      <c r="K25" s="10">
        <v>3389089</v>
      </c>
    </row>
    <row r="26" spans="1:11" x14ac:dyDescent="0.2">
      <c r="A26" s="196" t="s">
        <v>243</v>
      </c>
      <c r="B26" s="197"/>
      <c r="C26" s="197"/>
      <c r="D26" s="197"/>
      <c r="E26" s="197"/>
      <c r="F26" s="197"/>
      <c r="G26" s="197"/>
      <c r="H26" s="197"/>
      <c r="I26" s="4">
        <v>18</v>
      </c>
      <c r="J26" s="10">
        <v>0</v>
      </c>
      <c r="K26" s="10">
        <v>0</v>
      </c>
    </row>
    <row r="27" spans="1:11" x14ac:dyDescent="0.2">
      <c r="A27" s="196" t="s">
        <v>244</v>
      </c>
      <c r="B27" s="197"/>
      <c r="C27" s="197"/>
      <c r="D27" s="197"/>
      <c r="E27" s="197"/>
      <c r="F27" s="197"/>
      <c r="G27" s="197"/>
      <c r="H27" s="197"/>
      <c r="I27" s="4">
        <v>19</v>
      </c>
      <c r="J27" s="10">
        <v>1008754</v>
      </c>
      <c r="K27" s="10">
        <v>97331</v>
      </c>
    </row>
    <row r="28" spans="1:11" x14ac:dyDescent="0.2">
      <c r="A28" s="199" t="s">
        <v>245</v>
      </c>
      <c r="B28" s="200"/>
      <c r="C28" s="200"/>
      <c r="D28" s="200"/>
      <c r="E28" s="200"/>
      <c r="F28" s="200"/>
      <c r="G28" s="200"/>
      <c r="H28" s="200"/>
      <c r="I28" s="4">
        <v>20</v>
      </c>
      <c r="J28" s="9">
        <f>SUM(J23:J27)</f>
        <v>206434748</v>
      </c>
      <c r="K28" s="9">
        <f>SUM(K23:K27)</f>
        <v>156176376</v>
      </c>
    </row>
    <row r="29" spans="1:11" x14ac:dyDescent="0.2">
      <c r="A29" s="196" t="s">
        <v>246</v>
      </c>
      <c r="B29" s="197"/>
      <c r="C29" s="197"/>
      <c r="D29" s="197"/>
      <c r="E29" s="197"/>
      <c r="F29" s="197"/>
      <c r="G29" s="197"/>
      <c r="H29" s="197"/>
      <c r="I29" s="4">
        <v>21</v>
      </c>
      <c r="J29" s="10">
        <v>383718840</v>
      </c>
      <c r="K29" s="10">
        <v>158757000</v>
      </c>
    </row>
    <row r="30" spans="1:11" x14ac:dyDescent="0.2">
      <c r="A30" s="196" t="s">
        <v>247</v>
      </c>
      <c r="B30" s="197"/>
      <c r="C30" s="197"/>
      <c r="D30" s="197"/>
      <c r="E30" s="197"/>
      <c r="F30" s="197"/>
      <c r="G30" s="197"/>
      <c r="H30" s="197"/>
      <c r="I30" s="4">
        <v>22</v>
      </c>
      <c r="J30" s="10">
        <v>210277033</v>
      </c>
      <c r="K30" s="10">
        <v>167976000</v>
      </c>
    </row>
    <row r="31" spans="1:11" x14ac:dyDescent="0.2">
      <c r="A31" s="196" t="s">
        <v>248</v>
      </c>
      <c r="B31" s="197"/>
      <c r="C31" s="197"/>
      <c r="D31" s="197"/>
      <c r="E31" s="197"/>
      <c r="F31" s="197"/>
      <c r="G31" s="197"/>
      <c r="H31" s="197"/>
      <c r="I31" s="4">
        <v>23</v>
      </c>
      <c r="J31" s="10">
        <v>277032</v>
      </c>
      <c r="K31" s="10">
        <v>35000</v>
      </c>
    </row>
    <row r="32" spans="1:11" x14ac:dyDescent="0.2">
      <c r="A32" s="199" t="s">
        <v>249</v>
      </c>
      <c r="B32" s="200"/>
      <c r="C32" s="200"/>
      <c r="D32" s="200"/>
      <c r="E32" s="200"/>
      <c r="F32" s="200"/>
      <c r="G32" s="200"/>
      <c r="H32" s="200"/>
      <c r="I32" s="4">
        <v>24</v>
      </c>
      <c r="J32" s="9">
        <f>SUM(J29:J31)</f>
        <v>594272905</v>
      </c>
      <c r="K32" s="9">
        <f>SUM(K29:K31)</f>
        <v>326768000</v>
      </c>
    </row>
    <row r="33" spans="1:11" x14ac:dyDescent="0.2">
      <c r="A33" s="199" t="s">
        <v>250</v>
      </c>
      <c r="B33" s="200"/>
      <c r="C33" s="200"/>
      <c r="D33" s="200"/>
      <c r="E33" s="200"/>
      <c r="F33" s="200"/>
      <c r="G33" s="200"/>
      <c r="H33" s="200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199" t="s">
        <v>251</v>
      </c>
      <c r="B34" s="200"/>
      <c r="C34" s="200"/>
      <c r="D34" s="200"/>
      <c r="E34" s="200"/>
      <c r="F34" s="200"/>
      <c r="G34" s="200"/>
      <c r="H34" s="200"/>
      <c r="I34" s="4">
        <v>26</v>
      </c>
      <c r="J34" s="9">
        <f>IF(J32&gt;J28,J32-J28,0)</f>
        <v>387838157</v>
      </c>
      <c r="K34" s="9">
        <f>IF(K32&gt;K28,K32-K28,0)</f>
        <v>170591624</v>
      </c>
    </row>
    <row r="35" spans="1:11" x14ac:dyDescent="0.2">
      <c r="A35" s="264" t="s">
        <v>252</v>
      </c>
      <c r="B35" s="265"/>
      <c r="C35" s="265"/>
      <c r="D35" s="265"/>
      <c r="E35" s="265"/>
      <c r="F35" s="265"/>
      <c r="G35" s="265"/>
      <c r="H35" s="265"/>
      <c r="I35" s="266"/>
      <c r="J35" s="266"/>
      <c r="K35" s="267"/>
    </row>
    <row r="36" spans="1:11" x14ac:dyDescent="0.2">
      <c r="A36" s="196" t="s">
        <v>253</v>
      </c>
      <c r="B36" s="197"/>
      <c r="C36" s="197"/>
      <c r="D36" s="197"/>
      <c r="E36" s="197"/>
      <c r="F36" s="197"/>
      <c r="G36" s="197"/>
      <c r="H36" s="197"/>
      <c r="I36" s="4">
        <v>27</v>
      </c>
      <c r="J36" s="10">
        <v>0</v>
      </c>
      <c r="K36" s="10">
        <v>0</v>
      </c>
    </row>
    <row r="37" spans="1:11" x14ac:dyDescent="0.2">
      <c r="A37" s="196" t="s">
        <v>254</v>
      </c>
      <c r="B37" s="197"/>
      <c r="C37" s="197"/>
      <c r="D37" s="197"/>
      <c r="E37" s="197"/>
      <c r="F37" s="197"/>
      <c r="G37" s="197"/>
      <c r="H37" s="197"/>
      <c r="I37" s="4">
        <v>28</v>
      </c>
      <c r="J37" s="10">
        <v>483741488</v>
      </c>
      <c r="K37" s="10">
        <v>145489130</v>
      </c>
    </row>
    <row r="38" spans="1:11" x14ac:dyDescent="0.2">
      <c r="A38" s="196" t="s">
        <v>255</v>
      </c>
      <c r="B38" s="197"/>
      <c r="C38" s="197"/>
      <c r="D38" s="197"/>
      <c r="E38" s="197"/>
      <c r="F38" s="197"/>
      <c r="G38" s="197"/>
      <c r="H38" s="197"/>
      <c r="I38" s="4">
        <v>29</v>
      </c>
      <c r="J38" s="10">
        <v>3307617</v>
      </c>
      <c r="K38" s="10">
        <v>6945454</v>
      </c>
    </row>
    <row r="39" spans="1:11" x14ac:dyDescent="0.2">
      <c r="A39" s="199" t="s">
        <v>256</v>
      </c>
      <c r="B39" s="200"/>
      <c r="C39" s="200"/>
      <c r="D39" s="200"/>
      <c r="E39" s="200"/>
      <c r="F39" s="200"/>
      <c r="G39" s="200"/>
      <c r="H39" s="200"/>
      <c r="I39" s="4">
        <v>30</v>
      </c>
      <c r="J39" s="9">
        <f>SUM(J36:J38)</f>
        <v>487049105</v>
      </c>
      <c r="K39" s="9">
        <f>SUM(K36:K38)</f>
        <v>152434584</v>
      </c>
    </row>
    <row r="40" spans="1:11" x14ac:dyDescent="0.2">
      <c r="A40" s="196" t="s">
        <v>257</v>
      </c>
      <c r="B40" s="197"/>
      <c r="C40" s="197"/>
      <c r="D40" s="197"/>
      <c r="E40" s="197"/>
      <c r="F40" s="197"/>
      <c r="G40" s="197"/>
      <c r="H40" s="197"/>
      <c r="I40" s="4">
        <v>31</v>
      </c>
      <c r="J40" s="10">
        <v>409427756</v>
      </c>
      <c r="K40" s="10">
        <v>283611918</v>
      </c>
    </row>
    <row r="41" spans="1:11" x14ac:dyDescent="0.2">
      <c r="A41" s="196" t="s">
        <v>258</v>
      </c>
      <c r="B41" s="197"/>
      <c r="C41" s="197"/>
      <c r="D41" s="197"/>
      <c r="E41" s="197"/>
      <c r="F41" s="197"/>
      <c r="G41" s="197"/>
      <c r="H41" s="197"/>
      <c r="I41" s="4">
        <v>32</v>
      </c>
      <c r="J41" s="91">
        <v>48479634</v>
      </c>
      <c r="K41" s="91">
        <v>48642321</v>
      </c>
    </row>
    <row r="42" spans="1:11" x14ac:dyDescent="0.2">
      <c r="A42" s="196" t="s">
        <v>259</v>
      </c>
      <c r="B42" s="197"/>
      <c r="C42" s="197"/>
      <c r="D42" s="197"/>
      <c r="E42" s="197"/>
      <c r="F42" s="197"/>
      <c r="G42" s="197"/>
      <c r="H42" s="197"/>
      <c r="I42" s="4">
        <v>33</v>
      </c>
      <c r="J42" s="10">
        <v>1372363</v>
      </c>
      <c r="K42" s="10">
        <v>774471</v>
      </c>
    </row>
    <row r="43" spans="1:11" x14ac:dyDescent="0.2">
      <c r="A43" s="196" t="s">
        <v>260</v>
      </c>
      <c r="B43" s="197"/>
      <c r="C43" s="197"/>
      <c r="D43" s="197"/>
      <c r="E43" s="197"/>
      <c r="F43" s="197"/>
      <c r="G43" s="197"/>
      <c r="H43" s="197"/>
      <c r="I43" s="4">
        <v>34</v>
      </c>
      <c r="J43" s="10">
        <v>12976357</v>
      </c>
      <c r="K43" s="10">
        <v>0</v>
      </c>
    </row>
    <row r="44" spans="1:11" x14ac:dyDescent="0.2">
      <c r="A44" s="196" t="s">
        <v>261</v>
      </c>
      <c r="B44" s="197"/>
      <c r="C44" s="197"/>
      <c r="D44" s="197"/>
      <c r="E44" s="197"/>
      <c r="F44" s="197"/>
      <c r="G44" s="197"/>
      <c r="H44" s="197"/>
      <c r="I44" s="4">
        <v>35</v>
      </c>
      <c r="J44" s="10">
        <v>0</v>
      </c>
      <c r="K44" s="10">
        <v>863130</v>
      </c>
    </row>
    <row r="45" spans="1:11" x14ac:dyDescent="0.2">
      <c r="A45" s="199" t="s">
        <v>262</v>
      </c>
      <c r="B45" s="200"/>
      <c r="C45" s="200"/>
      <c r="D45" s="200"/>
      <c r="E45" s="200"/>
      <c r="F45" s="200"/>
      <c r="G45" s="200"/>
      <c r="H45" s="200"/>
      <c r="I45" s="4">
        <v>36</v>
      </c>
      <c r="J45" s="9">
        <f>SUM(J40:J44)</f>
        <v>472256110</v>
      </c>
      <c r="K45" s="9">
        <f>SUM(K40:K44)</f>
        <v>333891840</v>
      </c>
    </row>
    <row r="46" spans="1:11" x14ac:dyDescent="0.2">
      <c r="A46" s="199" t="s">
        <v>263</v>
      </c>
      <c r="B46" s="200"/>
      <c r="C46" s="200"/>
      <c r="D46" s="200"/>
      <c r="E46" s="200"/>
      <c r="F46" s="200"/>
      <c r="G46" s="200"/>
      <c r="H46" s="200"/>
      <c r="I46" s="4">
        <v>37</v>
      </c>
      <c r="J46" s="9">
        <f>IF(J39&gt;J45,J39-J45,0)</f>
        <v>14792995</v>
      </c>
      <c r="K46" s="9">
        <f>IF(K39&gt;K45,K39-K45,0)</f>
        <v>0</v>
      </c>
    </row>
    <row r="47" spans="1:11" x14ac:dyDescent="0.2">
      <c r="A47" s="199" t="s">
        <v>264</v>
      </c>
      <c r="B47" s="200"/>
      <c r="C47" s="200"/>
      <c r="D47" s="200"/>
      <c r="E47" s="200"/>
      <c r="F47" s="200"/>
      <c r="G47" s="200"/>
      <c r="H47" s="200"/>
      <c r="I47" s="4">
        <v>38</v>
      </c>
      <c r="J47" s="9">
        <f>IF(J45&gt;J39,J45-J39,0)</f>
        <v>0</v>
      </c>
      <c r="K47" s="9">
        <f>IF(K45&gt;K39,K45-K39,0)</f>
        <v>181457256</v>
      </c>
    </row>
    <row r="48" spans="1:11" x14ac:dyDescent="0.2">
      <c r="A48" s="196" t="s">
        <v>265</v>
      </c>
      <c r="B48" s="197"/>
      <c r="C48" s="197"/>
      <c r="D48" s="197"/>
      <c r="E48" s="197"/>
      <c r="F48" s="197"/>
      <c r="G48" s="197"/>
      <c r="H48" s="197"/>
      <c r="I48" s="4">
        <v>39</v>
      </c>
      <c r="J48" s="9">
        <f>IF(J20-J21+J33-J34+J46-J47&gt;0,J20-J21+J33-J34+J46-J47,0)</f>
        <v>0</v>
      </c>
      <c r="K48" s="9">
        <f>IF(K20-K21+K33-K34+K46-K47&gt;0,K20-K21+K33-K34+K46-K47,0)</f>
        <v>0</v>
      </c>
    </row>
    <row r="49" spans="1:11" x14ac:dyDescent="0.2">
      <c r="A49" s="196" t="s">
        <v>266</v>
      </c>
      <c r="B49" s="197"/>
      <c r="C49" s="197"/>
      <c r="D49" s="197"/>
      <c r="E49" s="197"/>
      <c r="F49" s="197"/>
      <c r="G49" s="197"/>
      <c r="H49" s="197"/>
      <c r="I49" s="4">
        <v>40</v>
      </c>
      <c r="J49" s="9">
        <f>IF(J21-J20+J34-J33+J47-J46&gt;0,J21-J20+J34-J33+J47-J46,0)</f>
        <v>72476996</v>
      </c>
      <c r="K49" s="9">
        <f>IF(K21-K20+K34-K33+K47-K46&gt;0,K21-K20+K34-K33+K47-K46,0)</f>
        <v>158970689</v>
      </c>
    </row>
    <row r="50" spans="1:11" x14ac:dyDescent="0.2">
      <c r="A50" s="196" t="s">
        <v>267</v>
      </c>
      <c r="B50" s="197"/>
      <c r="C50" s="197"/>
      <c r="D50" s="197"/>
      <c r="E50" s="197"/>
      <c r="F50" s="197"/>
      <c r="G50" s="197"/>
      <c r="H50" s="197"/>
      <c r="I50" s="4">
        <v>41</v>
      </c>
      <c r="J50" s="10">
        <v>291877418</v>
      </c>
      <c r="K50" s="10">
        <v>337610862.79000002</v>
      </c>
    </row>
    <row r="51" spans="1:11" x14ac:dyDescent="0.2">
      <c r="A51" s="196" t="s">
        <v>268</v>
      </c>
      <c r="B51" s="197"/>
      <c r="C51" s="197"/>
      <c r="D51" s="197"/>
      <c r="E51" s="197"/>
      <c r="F51" s="197"/>
      <c r="G51" s="197"/>
      <c r="H51" s="197"/>
      <c r="I51" s="4">
        <v>42</v>
      </c>
      <c r="J51" s="10">
        <v>0</v>
      </c>
      <c r="K51" s="10">
        <v>0</v>
      </c>
    </row>
    <row r="52" spans="1:11" x14ac:dyDescent="0.2">
      <c r="A52" s="196" t="s">
        <v>269</v>
      </c>
      <c r="B52" s="197"/>
      <c r="C52" s="197"/>
      <c r="D52" s="197"/>
      <c r="E52" s="197"/>
      <c r="F52" s="197"/>
      <c r="G52" s="197"/>
      <c r="H52" s="197"/>
      <c r="I52" s="4">
        <v>43</v>
      </c>
      <c r="J52" s="10">
        <v>72476996</v>
      </c>
      <c r="K52" s="10">
        <v>158970689</v>
      </c>
    </row>
    <row r="53" spans="1:11" x14ac:dyDescent="0.2">
      <c r="A53" s="215" t="s">
        <v>270</v>
      </c>
      <c r="B53" s="216"/>
      <c r="C53" s="216"/>
      <c r="D53" s="216"/>
      <c r="E53" s="216"/>
      <c r="F53" s="216"/>
      <c r="G53" s="216"/>
      <c r="H53" s="216"/>
      <c r="I53" s="7">
        <v>44</v>
      </c>
      <c r="J53" s="12">
        <f>J50+J51-J52</f>
        <v>219400422</v>
      </c>
      <c r="K53" s="12">
        <f>K50+K51-K52</f>
        <v>178640173.79000002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23:K27 J9:K13 J40:K44 J50:K50 J29:K31 J15:K18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45:K49 J28:K28 J53:K53 J32:K34 J14:K14 J39:K3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M24" sqref="M24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9.140625" style="113"/>
    <col min="14" max="16384" width="9.140625" style="71"/>
  </cols>
  <sheetData>
    <row r="1" spans="1:13" ht="15" customHeight="1" x14ac:dyDescent="0.2">
      <c r="A1" s="282" t="s">
        <v>271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114"/>
    </row>
    <row r="2" spans="1:13" x14ac:dyDescent="0.2">
      <c r="A2" s="290" t="s">
        <v>322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115"/>
    </row>
    <row r="3" spans="1:13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3" customFormat="1" ht="14.25" customHeight="1" x14ac:dyDescent="0.2">
      <c r="A4" s="229" t="s">
        <v>307</v>
      </c>
      <c r="B4" s="230"/>
      <c r="C4" s="230"/>
      <c r="D4" s="230"/>
      <c r="E4" s="230"/>
      <c r="F4" s="230"/>
      <c r="G4" s="230"/>
      <c r="H4" s="230"/>
      <c r="I4" s="230"/>
      <c r="J4" s="230"/>
      <c r="K4" s="231"/>
      <c r="L4" s="87"/>
      <c r="M4" s="113"/>
    </row>
    <row r="5" spans="1:13" ht="31.5" customHeight="1" thickBot="1" x14ac:dyDescent="0.25">
      <c r="A5" s="288" t="s">
        <v>55</v>
      </c>
      <c r="B5" s="288"/>
      <c r="C5" s="288"/>
      <c r="D5" s="288"/>
      <c r="E5" s="288"/>
      <c r="F5" s="288"/>
      <c r="G5" s="288"/>
      <c r="H5" s="288"/>
      <c r="I5" s="72" t="s">
        <v>56</v>
      </c>
      <c r="J5" s="82" t="s">
        <v>163</v>
      </c>
      <c r="K5" s="82" t="s">
        <v>164</v>
      </c>
    </row>
    <row r="6" spans="1:13" x14ac:dyDescent="0.2">
      <c r="A6" s="289">
        <v>1</v>
      </c>
      <c r="B6" s="289"/>
      <c r="C6" s="289"/>
      <c r="D6" s="289"/>
      <c r="E6" s="289"/>
      <c r="F6" s="289"/>
      <c r="G6" s="289"/>
      <c r="H6" s="289"/>
      <c r="I6" s="73">
        <v>2</v>
      </c>
      <c r="J6" s="68" t="s">
        <v>3</v>
      </c>
      <c r="K6" s="68" t="s">
        <v>4</v>
      </c>
    </row>
    <row r="7" spans="1:13" x14ac:dyDescent="0.2">
      <c r="A7" s="274" t="s">
        <v>272</v>
      </c>
      <c r="B7" s="275"/>
      <c r="C7" s="275"/>
      <c r="D7" s="275"/>
      <c r="E7" s="275"/>
      <c r="F7" s="275"/>
      <c r="G7" s="275"/>
      <c r="H7" s="275"/>
      <c r="I7" s="74">
        <v>1</v>
      </c>
      <c r="J7" s="8">
        <f>'Balance sheet'!J71</f>
        <v>1566400660</v>
      </c>
      <c r="K7" s="8">
        <f>'Balance sheet'!K71</f>
        <v>1566400660</v>
      </c>
    </row>
    <row r="8" spans="1:13" x14ac:dyDescent="0.2">
      <c r="A8" s="274" t="s">
        <v>273</v>
      </c>
      <c r="B8" s="275"/>
      <c r="C8" s="275"/>
      <c r="D8" s="275"/>
      <c r="E8" s="275"/>
      <c r="F8" s="275"/>
      <c r="G8" s="275"/>
      <c r="H8" s="275"/>
      <c r="I8" s="74">
        <v>2</v>
      </c>
      <c r="J8" s="10">
        <f>'Balance sheet'!J72</f>
        <v>187400085</v>
      </c>
      <c r="K8" s="10">
        <f>'Balance sheet'!K72</f>
        <v>182353606.5</v>
      </c>
    </row>
    <row r="9" spans="1:13" x14ac:dyDescent="0.2">
      <c r="A9" s="274" t="s">
        <v>274</v>
      </c>
      <c r="B9" s="275"/>
      <c r="C9" s="275"/>
      <c r="D9" s="275"/>
      <c r="E9" s="275"/>
      <c r="F9" s="275"/>
      <c r="G9" s="275"/>
      <c r="H9" s="275"/>
      <c r="I9" s="74">
        <v>3</v>
      </c>
      <c r="J9" s="10">
        <f>'Balance sheet'!J73</f>
        <v>540103118</v>
      </c>
      <c r="K9" s="10">
        <f>'Balance sheet'!K73</f>
        <v>702252236.13299727</v>
      </c>
    </row>
    <row r="10" spans="1:13" x14ac:dyDescent="0.2">
      <c r="A10" s="274" t="s">
        <v>275</v>
      </c>
      <c r="B10" s="275"/>
      <c r="C10" s="275"/>
      <c r="D10" s="275"/>
      <c r="E10" s="275"/>
      <c r="F10" s="275"/>
      <c r="G10" s="275"/>
      <c r="H10" s="275"/>
      <c r="I10" s="74">
        <v>4</v>
      </c>
      <c r="J10" s="10">
        <f>'Balance sheet'!J80</f>
        <v>400872825</v>
      </c>
      <c r="K10" s="10">
        <f>'Balance sheet'!K80</f>
        <v>385052343.64999998</v>
      </c>
    </row>
    <row r="11" spans="1:13" x14ac:dyDescent="0.2">
      <c r="A11" s="274" t="s">
        <v>276</v>
      </c>
      <c r="B11" s="275"/>
      <c r="C11" s="275"/>
      <c r="D11" s="275"/>
      <c r="E11" s="275"/>
      <c r="F11" s="275"/>
      <c r="G11" s="275"/>
      <c r="H11" s="275"/>
      <c r="I11" s="74">
        <v>5</v>
      </c>
      <c r="J11" s="10">
        <f>'Balance sheet'!J84</f>
        <v>182399657.59201097</v>
      </c>
      <c r="K11" s="10">
        <f>'Balance sheet'!K84</f>
        <v>54092077.907065004</v>
      </c>
    </row>
    <row r="12" spans="1:13" x14ac:dyDescent="0.2">
      <c r="A12" s="274" t="s">
        <v>277</v>
      </c>
      <c r="B12" s="275"/>
      <c r="C12" s="275"/>
      <c r="D12" s="275"/>
      <c r="E12" s="275"/>
      <c r="F12" s="275"/>
      <c r="G12" s="275"/>
      <c r="H12" s="275"/>
      <c r="I12" s="74">
        <v>6</v>
      </c>
      <c r="J12" s="10">
        <v>0</v>
      </c>
      <c r="K12" s="10">
        <v>0</v>
      </c>
    </row>
    <row r="13" spans="1:13" x14ac:dyDescent="0.2">
      <c r="A13" s="274" t="s">
        <v>278</v>
      </c>
      <c r="B13" s="275"/>
      <c r="C13" s="275"/>
      <c r="D13" s="275"/>
      <c r="E13" s="275"/>
      <c r="F13" s="275"/>
      <c r="G13" s="275"/>
      <c r="H13" s="275"/>
      <c r="I13" s="74">
        <v>7</v>
      </c>
      <c r="J13" s="10">
        <v>0</v>
      </c>
      <c r="K13" s="10">
        <v>0</v>
      </c>
    </row>
    <row r="14" spans="1:13" x14ac:dyDescent="0.2">
      <c r="A14" s="274" t="s">
        <v>279</v>
      </c>
      <c r="B14" s="275"/>
      <c r="C14" s="275"/>
      <c r="D14" s="275"/>
      <c r="E14" s="275"/>
      <c r="F14" s="275"/>
      <c r="G14" s="275"/>
      <c r="H14" s="275"/>
      <c r="I14" s="74">
        <v>8</v>
      </c>
      <c r="J14" s="10">
        <v>0</v>
      </c>
      <c r="K14" s="10">
        <v>0</v>
      </c>
    </row>
    <row r="15" spans="1:13" x14ac:dyDescent="0.2">
      <c r="A15" s="274" t="s">
        <v>280</v>
      </c>
      <c r="B15" s="275"/>
      <c r="C15" s="275"/>
      <c r="D15" s="275"/>
      <c r="E15" s="275"/>
      <c r="F15" s="275"/>
      <c r="G15" s="275"/>
      <c r="H15" s="275"/>
      <c r="I15" s="74">
        <v>9</v>
      </c>
      <c r="J15" s="10">
        <f>'Balance sheet'!J86</f>
        <v>49218042</v>
      </c>
      <c r="K15" s="10">
        <f>'Balance sheet'!K86</f>
        <v>36310085.869999997</v>
      </c>
    </row>
    <row r="16" spans="1:13" x14ac:dyDescent="0.2">
      <c r="A16" s="280" t="s">
        <v>281</v>
      </c>
      <c r="B16" s="281"/>
      <c r="C16" s="281"/>
      <c r="D16" s="281"/>
      <c r="E16" s="281"/>
      <c r="F16" s="281"/>
      <c r="G16" s="281"/>
      <c r="H16" s="281"/>
      <c r="I16" s="74">
        <v>10</v>
      </c>
      <c r="J16" s="9">
        <f>SUM(J7:J15)</f>
        <v>2926394387.592011</v>
      </c>
      <c r="K16" s="9">
        <f>SUM(K7:K15)</f>
        <v>2926461010.0600624</v>
      </c>
    </row>
    <row r="17" spans="1:11" x14ac:dyDescent="0.2">
      <c r="A17" s="274" t="s">
        <v>282</v>
      </c>
      <c r="B17" s="275"/>
      <c r="C17" s="275"/>
      <c r="D17" s="275"/>
      <c r="E17" s="275"/>
      <c r="F17" s="275"/>
      <c r="G17" s="275"/>
      <c r="H17" s="275"/>
      <c r="I17" s="74">
        <v>11</v>
      </c>
      <c r="J17" s="10">
        <v>-10429400</v>
      </c>
      <c r="K17" s="10">
        <v>-1012420</v>
      </c>
    </row>
    <row r="18" spans="1:11" x14ac:dyDescent="0.2">
      <c r="A18" s="274" t="s">
        <v>283</v>
      </c>
      <c r="B18" s="275"/>
      <c r="C18" s="275"/>
      <c r="D18" s="275"/>
      <c r="E18" s="275"/>
      <c r="F18" s="275"/>
      <c r="G18" s="275"/>
      <c r="H18" s="275"/>
      <c r="I18" s="74">
        <v>12</v>
      </c>
      <c r="J18" s="10">
        <v>0</v>
      </c>
      <c r="K18" s="10">
        <v>0</v>
      </c>
    </row>
    <row r="19" spans="1:11" x14ac:dyDescent="0.2">
      <c r="A19" s="274" t="s">
        <v>284</v>
      </c>
      <c r="B19" s="275"/>
      <c r="C19" s="275"/>
      <c r="D19" s="275"/>
      <c r="E19" s="275"/>
      <c r="F19" s="275"/>
      <c r="G19" s="275"/>
      <c r="H19" s="275"/>
      <c r="I19" s="74">
        <v>13</v>
      </c>
      <c r="J19" s="10">
        <v>0</v>
      </c>
      <c r="K19" s="10">
        <v>0</v>
      </c>
    </row>
    <row r="20" spans="1:11" x14ac:dyDescent="0.2">
      <c r="A20" s="274" t="s">
        <v>285</v>
      </c>
      <c r="B20" s="275"/>
      <c r="C20" s="275"/>
      <c r="D20" s="275"/>
      <c r="E20" s="275"/>
      <c r="F20" s="275"/>
      <c r="G20" s="275"/>
      <c r="H20" s="275"/>
      <c r="I20" s="74">
        <v>14</v>
      </c>
      <c r="J20" s="10">
        <v>0</v>
      </c>
      <c r="K20" s="10">
        <v>0</v>
      </c>
    </row>
    <row r="21" spans="1:11" x14ac:dyDescent="0.2">
      <c r="A21" s="274" t="s">
        <v>286</v>
      </c>
      <c r="B21" s="275"/>
      <c r="C21" s="275"/>
      <c r="D21" s="275"/>
      <c r="E21" s="275"/>
      <c r="F21" s="275"/>
      <c r="G21" s="275"/>
      <c r="H21" s="275"/>
      <c r="I21" s="74">
        <v>15</v>
      </c>
      <c r="J21" s="10">
        <v>0</v>
      </c>
      <c r="K21" s="10">
        <v>0</v>
      </c>
    </row>
    <row r="22" spans="1:11" x14ac:dyDescent="0.2">
      <c r="A22" s="274" t="s">
        <v>287</v>
      </c>
      <c r="B22" s="275"/>
      <c r="C22" s="275"/>
      <c r="D22" s="275"/>
      <c r="E22" s="275"/>
      <c r="F22" s="275"/>
      <c r="G22" s="275"/>
      <c r="H22" s="275"/>
      <c r="I22" s="74">
        <v>16</v>
      </c>
      <c r="J22" s="10">
        <v>119068102</v>
      </c>
      <c r="K22" s="10">
        <v>1079042</v>
      </c>
    </row>
    <row r="23" spans="1:11" x14ac:dyDescent="0.2">
      <c r="A23" s="280" t="s">
        <v>288</v>
      </c>
      <c r="B23" s="281"/>
      <c r="C23" s="281"/>
      <c r="D23" s="281"/>
      <c r="E23" s="281"/>
      <c r="F23" s="281"/>
      <c r="G23" s="281"/>
      <c r="H23" s="281"/>
      <c r="I23" s="74">
        <v>17</v>
      </c>
      <c r="J23" s="12">
        <f>SUM(J17:J22)</f>
        <v>108638702</v>
      </c>
      <c r="K23" s="12">
        <f>SUM(K17:K22)</f>
        <v>66622</v>
      </c>
    </row>
    <row r="24" spans="1:11" x14ac:dyDescent="0.2">
      <c r="A24" s="284"/>
      <c r="B24" s="285"/>
      <c r="C24" s="285"/>
      <c r="D24" s="285"/>
      <c r="E24" s="285"/>
      <c r="F24" s="285"/>
      <c r="G24" s="285"/>
      <c r="H24" s="285"/>
      <c r="I24" s="286"/>
      <c r="J24" s="286"/>
      <c r="K24" s="287"/>
    </row>
    <row r="25" spans="1:11" x14ac:dyDescent="0.2">
      <c r="A25" s="276" t="s">
        <v>289</v>
      </c>
      <c r="B25" s="277"/>
      <c r="C25" s="277"/>
      <c r="D25" s="277"/>
      <c r="E25" s="277"/>
      <c r="F25" s="277"/>
      <c r="G25" s="277"/>
      <c r="H25" s="277"/>
      <c r="I25" s="75">
        <v>18</v>
      </c>
      <c r="J25" s="105">
        <f>J23-J26</f>
        <v>103491663</v>
      </c>
      <c r="K25" s="8">
        <f>K23-K26</f>
        <v>-4723464</v>
      </c>
    </row>
    <row r="26" spans="1:11" ht="17.25" customHeight="1" x14ac:dyDescent="0.2">
      <c r="A26" s="278" t="s">
        <v>290</v>
      </c>
      <c r="B26" s="279"/>
      <c r="C26" s="279"/>
      <c r="D26" s="279"/>
      <c r="E26" s="279"/>
      <c r="F26" s="279"/>
      <c r="G26" s="279"/>
      <c r="H26" s="279"/>
      <c r="I26" s="76">
        <v>19</v>
      </c>
      <c r="J26" s="12">
        <v>5147039</v>
      </c>
      <c r="K26" s="12">
        <v>4790086</v>
      </c>
    </row>
    <row r="27" spans="1:11" ht="30" customHeight="1" x14ac:dyDescent="0.2">
      <c r="A27" s="272"/>
      <c r="B27" s="273"/>
      <c r="C27" s="273"/>
      <c r="D27" s="273"/>
      <c r="E27" s="273"/>
      <c r="F27" s="273"/>
      <c r="G27" s="273"/>
      <c r="H27" s="273"/>
      <c r="I27" s="273"/>
      <c r="J27" s="273"/>
      <c r="K27" s="273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5" sqref="A5"/>
    </sheetView>
  </sheetViews>
  <sheetFormatPr defaultRowHeight="12.75" x14ac:dyDescent="0.2"/>
  <cols>
    <col min="1" max="1" width="76.140625" style="71" customWidth="1"/>
    <col min="2" max="16384" width="9.140625" style="71"/>
  </cols>
  <sheetData>
    <row r="1" spans="1:10" x14ac:dyDescent="0.2">
      <c r="A1" s="122"/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75" x14ac:dyDescent="0.25">
      <c r="A2" s="130" t="s">
        <v>306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24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31.5" customHeight="1" x14ac:dyDescent="0.2">
      <c r="A4" s="131" t="s">
        <v>316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1"/>
      <c r="B6" s="291"/>
      <c r="C6" s="291"/>
      <c r="D6" s="291"/>
      <c r="E6" s="291"/>
      <c r="F6" s="291"/>
      <c r="G6" s="291"/>
      <c r="H6" s="291"/>
      <c r="I6" s="291"/>
      <c r="J6" s="291"/>
    </row>
    <row r="7" spans="1:10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</row>
    <row r="9" spans="1:10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x14ac:dyDescent="0.2">
      <c r="A11" s="126"/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0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 ht="18.75" customHeight="1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</row>
    <row r="15" spans="1:10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0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0" ht="6.7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</row>
    <row r="20" spans="1:10" ht="7.5" customHeight="1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</row>
    <row r="21" spans="1:10" x14ac:dyDescent="0.2">
      <c r="A21" s="126"/>
      <c r="B21" s="126"/>
      <c r="C21" s="126"/>
      <c r="D21" s="126"/>
      <c r="E21" s="126"/>
      <c r="F21" s="126"/>
      <c r="G21" s="126"/>
      <c r="H21" s="126"/>
      <c r="I21" s="127"/>
      <c r="J21" s="126"/>
    </row>
    <row r="22" spans="1:10" x14ac:dyDescent="0.2">
      <c r="A22" s="126"/>
      <c r="B22" s="126"/>
      <c r="C22" s="126"/>
      <c r="D22" s="126"/>
      <c r="E22" s="126"/>
      <c r="F22" s="126"/>
      <c r="G22" s="126"/>
      <c r="H22" s="126"/>
      <c r="I22" s="126"/>
      <c r="J22" s="126"/>
    </row>
    <row r="23" spans="1:10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2017-10-25T15:29:22Z</cp:lastPrinted>
  <dcterms:created xsi:type="dcterms:W3CDTF">2008-10-17T11:51:54Z</dcterms:created>
  <dcterms:modified xsi:type="dcterms:W3CDTF">2017-10-25T15:45:35Z</dcterms:modified>
</cp:coreProperties>
</file>